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11760" activeTab="0"/>
  </bookViews>
  <sheets>
    <sheet name="Ostvarenje 2019" sheetId="1" r:id="rId1"/>
  </sheets>
  <definedNames>
    <definedName name="_xlnm.Print_Titles" localSheetId="0">'Ostvarenje 2019'!$4:$6</definedName>
  </definedNames>
  <calcPr fullCalcOnLoad="1"/>
</workbook>
</file>

<file path=xl/sharedStrings.xml><?xml version="1.0" encoding="utf-8"?>
<sst xmlns="http://schemas.openxmlformats.org/spreadsheetml/2006/main" count="143" uniqueCount="73">
  <si>
    <t>OPĆINA ZADVARJE</t>
  </si>
  <si>
    <t xml:space="preserve">I. Opći dio </t>
  </si>
  <si>
    <t>RASHODI POSLOVANJA</t>
  </si>
  <si>
    <t>Raz-red</t>
  </si>
  <si>
    <t>Sku-pina</t>
  </si>
  <si>
    <t>Pods-kupina</t>
  </si>
  <si>
    <t>Naziv rashoda</t>
  </si>
  <si>
    <t xml:space="preserve">Proračuna za  2019. </t>
  </si>
  <si>
    <t>Ostvarenje</t>
  </si>
  <si>
    <t xml:space="preserve">index </t>
  </si>
  <si>
    <t>indeks</t>
  </si>
  <si>
    <t>3</t>
  </si>
  <si>
    <t/>
  </si>
  <si>
    <t>Rashodi poslovanja</t>
  </si>
  <si>
    <t>31</t>
  </si>
  <si>
    <t>Rashodi za zaposlene</t>
  </si>
  <si>
    <t>311</t>
  </si>
  <si>
    <t>Plaće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</si>
  <si>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</si>
  <si>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</si>
  <si>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</si>
  <si>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</si>
  <si>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</si>
  <si>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</si>
  <si>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</si>
  <si>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</si>
  <si>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</si>
  <si>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</si>
  <si>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</si>
  <si>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</si>
  <si>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</si>
  <si>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</si>
  <si>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</si>
  <si>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</si>
  <si>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Kamate na primljene kredite i kamate</t>
  </si>
  <si>
    <t>343</t>
  </si>
  <si>
    <t>Ostali financijski rashodi</t>
  </si>
  <si>
    <t>35</t>
  </si>
  <si>
    <t>Subvencije</t>
  </si>
  <si>
    <t>---</t>
  </si>
  <si>
    <t>Subvencije trgovačkim društvima u javnom sektoru</t>
  </si>
  <si>
    <t>--</t>
  </si>
  <si>
    <t>Pomoći dane u inozemstvo i unutar općeg proračuna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</si>
  <si>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</si>
  <si>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</si>
  <si>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</si>
  <si>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</si>
  <si>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</si>
  <si>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</si>
  <si>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</si>
  <si>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</si>
  <si>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</si>
  <si>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Kapitalne donacije</t>
  </si>
  <si>
    <t>RASHODI ZA NABAVU NEFINANCIJSKE IMOVINE</t>
  </si>
  <si>
    <t>4</t>
  </si>
  <si>
    <t>Rashodi (za nabavu nefinancijske imovine)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</si>
  <si>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</si>
  <si>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</si>
  <si>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</si>
  <si>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</si>
  <si>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</si>
  <si>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</si>
  <si>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Nematerijalna proizvedena imovina</t>
  </si>
  <si>
    <t>Ukupno:</t>
  </si>
  <si>
    <t>IZDACI ZA FINANCIJSKU IMOVINU I OTPATE ZAJMOVA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</si>
  <si>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</si>
  <si>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</si>
  <si>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</si>
  <si>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</si>
  <si>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izvan javnog sektora</t>
  </si>
  <si>
    <t>Sveukupno:</t>
  </si>
  <si>
    <t>OSTVARENJE PRORAČUNA ZA 2019.G.</t>
  </si>
  <si>
    <t>OSTVARENJE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</si>
</sst>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6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6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6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6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4" fontId="8" fillId="32" borderId="9" applyNumberFormat="0" applyProtection="0">
      <alignment vertical="center"/>
    </xf>
    <xf numFmtId="4" fontId="19" fillId="32" borderId="9" applyNumberFormat="0" applyProtection="0">
      <alignment vertical="center"/>
    </xf>
    <xf numFmtId="4" fontId="8" fillId="32" borderId="9" applyNumberFormat="0" applyProtection="0">
      <alignment horizontal="left" vertical="center" indent="1"/>
    </xf>
    <xf numFmtId="0" fontId="8" fillId="32" borderId="9" applyNumberFormat="0" applyProtection="0">
      <alignment horizontal="left" vertical="top" indent="1"/>
    </xf>
    <xf numFmtId="4" fontId="8" fillId="33" borderId="0" applyNumberFormat="0" applyProtection="0">
      <alignment horizontal="left" vertical="center" indent="1"/>
    </xf>
    <xf numFmtId="4" fontId="10" fillId="34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36" borderId="9" applyNumberFormat="0" applyProtection="0">
      <alignment horizontal="right" vertical="center"/>
    </xf>
    <xf numFmtId="4" fontId="10" fillId="37" borderId="9" applyNumberFormat="0" applyProtection="0">
      <alignment horizontal="right" vertical="center"/>
    </xf>
    <xf numFmtId="4" fontId="10" fillId="38" borderId="9" applyNumberFormat="0" applyProtection="0">
      <alignment horizontal="right" vertical="center"/>
    </xf>
    <xf numFmtId="4" fontId="10" fillId="39" borderId="9" applyNumberFormat="0" applyProtection="0">
      <alignment horizontal="right" vertical="center"/>
    </xf>
    <xf numFmtId="4" fontId="10" fillId="40" borderId="9" applyNumberFormat="0" applyProtection="0">
      <alignment horizontal="right" vertical="center"/>
    </xf>
    <xf numFmtId="4" fontId="10" fillId="41" borderId="9" applyNumberFormat="0" applyProtection="0">
      <alignment horizontal="right" vertical="center"/>
    </xf>
    <xf numFmtId="4" fontId="10" fillId="42" borderId="9" applyNumberFormat="0" applyProtection="0">
      <alignment horizontal="right" vertical="center"/>
    </xf>
    <xf numFmtId="4" fontId="8" fillId="43" borderId="10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4" fontId="20" fillId="45" borderId="0" applyNumberFormat="0" applyProtection="0">
      <alignment horizontal="left" vertical="center" indent="1"/>
    </xf>
    <xf numFmtId="4" fontId="21" fillId="33" borderId="9" applyNumberFormat="0" applyProtection="0">
      <alignment horizontal="center" vertical="top"/>
    </xf>
    <xf numFmtId="4" fontId="10" fillId="44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0" fontId="13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13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top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top" indent="1"/>
    </xf>
    <xf numFmtId="0" fontId="2" fillId="0" borderId="0">
      <alignment/>
      <protection/>
    </xf>
    <xf numFmtId="4" fontId="10" fillId="47" borderId="9" applyNumberFormat="0" applyProtection="0">
      <alignment vertical="center"/>
    </xf>
    <xf numFmtId="4" fontId="22" fillId="47" borderId="9" applyNumberFormat="0" applyProtection="0">
      <alignment vertical="center"/>
    </xf>
    <xf numFmtId="4" fontId="10" fillId="47" borderId="9" applyNumberFormat="0" applyProtection="0">
      <alignment horizontal="left" vertical="center" indent="1"/>
    </xf>
    <xf numFmtId="0" fontId="10" fillId="47" borderId="9" applyNumberFormat="0" applyProtection="0">
      <alignment horizontal="left" vertical="top" indent="1"/>
    </xf>
    <xf numFmtId="4" fontId="10" fillId="44" borderId="9" applyNumberFormat="0" applyProtection="0">
      <alignment horizontal="right" vertical="center"/>
    </xf>
    <xf numFmtId="4" fontId="22" fillId="44" borderId="9" applyNumberFormat="0" applyProtection="0">
      <alignment horizontal="right" vertical="center"/>
    </xf>
    <xf numFmtId="4" fontId="10" fillId="33" borderId="9" applyNumberFormat="0" applyProtection="0">
      <alignment horizontal="left" vertical="center" indent="1"/>
    </xf>
    <xf numFmtId="0" fontId="8" fillId="33" borderId="9" applyNumberFormat="0" applyProtection="0">
      <alignment horizontal="center" vertical="top"/>
    </xf>
    <xf numFmtId="4" fontId="23" fillId="48" borderId="0" applyNumberFormat="0" applyProtection="0">
      <alignment horizontal="left" vertical="center" indent="1"/>
    </xf>
    <xf numFmtId="4" fontId="24" fillId="44" borderId="9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0" applyFont="1" applyFill="1" applyBorder="1">
      <alignment/>
      <protection/>
    </xf>
    <xf numFmtId="0" fontId="4" fillId="0" borderId="0" xfId="50" applyFont="1">
      <alignment/>
      <protection/>
    </xf>
    <xf numFmtId="0" fontId="5" fillId="0" borderId="0" xfId="50" applyFont="1" applyFill="1" applyBorder="1" applyAlignment="1">
      <alignment wrapText="1"/>
      <protection/>
    </xf>
    <xf numFmtId="164" fontId="5" fillId="0" borderId="0" xfId="50" applyNumberFormat="1" applyFont="1" applyFill="1" applyBorder="1" applyAlignment="1">
      <alignment horizontal="center"/>
      <protection/>
    </xf>
    <xf numFmtId="2" fontId="6" fillId="0" borderId="0" xfId="50" applyNumberFormat="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justify" vertical="center"/>
      <protection/>
    </xf>
    <xf numFmtId="0" fontId="9" fillId="0" borderId="12" xfId="59" applyNumberFormat="1" applyFont="1" applyFill="1" applyBorder="1" applyAlignment="1">
      <alignment vertical="center" wrapText="1"/>
    </xf>
    <xf numFmtId="0" fontId="9" fillId="0" borderId="12" xfId="90" applyNumberFormat="1" applyFont="1" applyFill="1" applyBorder="1" applyAlignment="1">
      <alignment horizontal="right" vertical="center" wrapText="1"/>
    </xf>
    <xf numFmtId="2" fontId="11" fillId="0" borderId="12" xfId="9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2" fillId="0" borderId="0" xfId="50" applyFont="1" applyFill="1" applyBorder="1" applyAlignment="1">
      <alignment horizontal="center" vertical="center"/>
      <protection/>
    </xf>
    <xf numFmtId="0" fontId="12" fillId="0" borderId="0" xfId="75" applyFont="1" applyFill="1" applyBorder="1" applyAlignment="1">
      <alignment vertical="center" wrapText="1"/>
    </xf>
    <xf numFmtId="4" fontId="14" fillId="0" borderId="0" xfId="88" applyNumberFormat="1" applyFont="1" applyFill="1" applyBorder="1" applyAlignment="1">
      <alignment horizontal="right" vertical="center"/>
    </xf>
    <xf numFmtId="2" fontId="11" fillId="0" borderId="0" xfId="88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77" applyFont="1" applyFill="1" applyBorder="1" applyAlignment="1">
      <alignment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vertical="center" wrapText="1"/>
    </xf>
    <xf numFmtId="165" fontId="0" fillId="0" borderId="0" xfId="0" applyNumberFormat="1" applyAlignment="1">
      <alignment vertical="center"/>
    </xf>
    <xf numFmtId="2" fontId="16" fillId="0" borderId="0" xfId="88" applyNumberFormat="1" applyFont="1" applyFill="1" applyBorder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2" fontId="11" fillId="0" borderId="0" xfId="88" applyNumberFormat="1" applyFont="1" applyFill="1" applyBorder="1" applyAlignment="1" quotePrefix="1">
      <alignment horizontal="center" vertical="center"/>
    </xf>
    <xf numFmtId="0" fontId="15" fillId="0" borderId="0" xfId="77" applyFont="1" applyFill="1" applyBorder="1" applyAlignment="1">
      <alignment vertical="center" wrapText="1"/>
    </xf>
    <xf numFmtId="4" fontId="18" fillId="0" borderId="0" xfId="88" applyNumberFormat="1" applyFont="1" applyFill="1" applyBorder="1" applyAlignment="1">
      <alignment horizontal="right" vertical="center"/>
    </xf>
    <xf numFmtId="2" fontId="16" fillId="0" borderId="0" xfId="88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4" fontId="16" fillId="0" borderId="0" xfId="88" applyNumberFormat="1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79" applyFont="1" applyFill="1" applyBorder="1" applyAlignment="1">
      <alignment vertical="center" wrapText="1"/>
    </xf>
    <xf numFmtId="3" fontId="18" fillId="0" borderId="0" xfId="88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8" fillId="50" borderId="0" xfId="0" applyFont="1" applyFill="1" applyAlignment="1">
      <alignment vertical="center"/>
    </xf>
    <xf numFmtId="0" fontId="68" fillId="50" borderId="0" xfId="0" applyFont="1" applyFill="1" applyAlignment="1">
      <alignment horizontal="right" vertical="center" wrapText="1"/>
    </xf>
    <xf numFmtId="4" fontId="0" fillId="50" borderId="0" xfId="0" applyNumberFormat="1" applyFont="1" applyFill="1" applyAlignment="1">
      <alignment vertical="center"/>
    </xf>
    <xf numFmtId="2" fontId="11" fillId="50" borderId="0" xfId="88" applyNumberFormat="1" applyFont="1" applyFill="1" applyBorder="1" applyAlignment="1">
      <alignment horizontal="center" vertical="center"/>
    </xf>
    <xf numFmtId="2" fontId="16" fillId="50" borderId="0" xfId="88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165" fontId="44" fillId="0" borderId="0" xfId="0" applyNumberFormat="1" applyFont="1" applyAlignment="1">
      <alignment vertical="center"/>
    </xf>
    <xf numFmtId="0" fontId="4" fillId="0" borderId="0" xfId="50" applyFont="1" applyAlignment="1">
      <alignment vertical="center"/>
      <protection/>
    </xf>
    <xf numFmtId="0" fontId="5" fillId="0" borderId="0" xfId="50" applyFont="1" applyFill="1" applyBorder="1" applyAlignment="1">
      <alignment vertical="center" wrapText="1"/>
      <protection/>
    </xf>
    <xf numFmtId="164" fontId="5" fillId="0" borderId="0" xfId="50" applyNumberFormat="1" applyFont="1" applyFill="1" applyBorder="1" applyAlignment="1">
      <alignment horizontal="center" vertical="center"/>
      <protection/>
    </xf>
    <xf numFmtId="2" fontId="6" fillId="0" borderId="0" xfId="50" applyNumberFormat="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justify" vertical="center"/>
      <protection/>
    </xf>
    <xf numFmtId="0" fontId="14" fillId="0" borderId="12" xfId="59" applyNumberFormat="1" applyFont="1" applyFill="1" applyBorder="1" applyAlignment="1">
      <alignment vertical="center" wrapText="1"/>
    </xf>
    <xf numFmtId="0" fontId="9" fillId="0" borderId="12" xfId="90" applyNumberFormat="1" applyFont="1" applyFill="1" applyBorder="1" applyAlignment="1">
      <alignment horizontal="center" vertical="center" wrapText="1"/>
    </xf>
    <xf numFmtId="3" fontId="14" fillId="0" borderId="0" xfId="88" applyNumberFormat="1" applyFont="1" applyFill="1" applyBorder="1" applyAlignment="1">
      <alignment horizontal="right" vertical="center"/>
    </xf>
    <xf numFmtId="4" fontId="5" fillId="0" borderId="0" xfId="79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 applyProtection="1">
      <alignment vertical="center"/>
      <protection locked="0"/>
    </xf>
    <xf numFmtId="0" fontId="0" fillId="50" borderId="0" xfId="0" applyFont="1" applyFill="1" applyAlignment="1">
      <alignment vertical="center"/>
    </xf>
    <xf numFmtId="4" fontId="68" fillId="50" borderId="0" xfId="0" applyNumberFormat="1" applyFont="1" applyFill="1" applyAlignment="1">
      <alignment vertical="center"/>
    </xf>
    <xf numFmtId="4" fontId="71" fillId="5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72" fillId="0" borderId="0" xfId="0" applyNumberFormat="1" applyFont="1" applyAlignment="1">
      <alignment horizontal="center"/>
    </xf>
    <xf numFmtId="0" fontId="26" fillId="0" borderId="0" xfId="50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right" vertical="center" wrapText="1"/>
    </xf>
    <xf numFmtId="165" fontId="73" fillId="0" borderId="0" xfId="0" applyNumberFormat="1" applyFont="1" applyAlignment="1">
      <alignment horizontal="right" vertical="center"/>
    </xf>
    <xf numFmtId="2" fontId="25" fillId="0" borderId="0" xfId="88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_PRIHODI 04. -07." xfId="51"/>
    <cellStyle name="Percent" xfId="52"/>
    <cellStyle name="Povezana ćelija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9.140625" defaultRowHeight="15"/>
  <cols>
    <col min="1" max="1" width="3.8515625" style="59" customWidth="1"/>
    <col min="2" max="2" width="4.7109375" style="59" customWidth="1"/>
    <col min="3" max="3" width="7.140625" style="59" customWidth="1"/>
    <col min="4" max="4" width="51.00390625" style="60" customWidth="1"/>
    <col min="5" max="5" width="19.00390625" style="59" customWidth="1"/>
    <col min="6" max="6" width="19.00390625" style="59" hidden="1" customWidth="1"/>
    <col min="7" max="7" width="3.7109375" style="61" hidden="1" customWidth="1"/>
    <col min="8" max="8" width="19.00390625" style="59" customWidth="1"/>
    <col min="9" max="9" width="4.00390625" style="61" customWidth="1"/>
  </cols>
  <sheetData>
    <row r="1" spans="1:9" ht="18.7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71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7" t="s">
        <v>1</v>
      </c>
      <c r="B3" s="67"/>
      <c r="C3" s="67"/>
      <c r="D3" s="67"/>
      <c r="E3" s="67"/>
      <c r="F3" s="67"/>
      <c r="G3" s="67"/>
      <c r="H3" s="67"/>
      <c r="I3" s="67"/>
    </row>
    <row r="4" spans="1:9" ht="15" customHeight="1">
      <c r="A4" s="1" t="s">
        <v>2</v>
      </c>
      <c r="B4" s="2"/>
      <c r="C4" s="2"/>
      <c r="D4" s="3"/>
      <c r="E4" s="4"/>
      <c r="F4" s="4"/>
      <c r="G4" s="5"/>
      <c r="H4" s="4"/>
      <c r="I4" s="5"/>
    </row>
    <row r="5" spans="1:9" ht="15" customHeight="1">
      <c r="A5" s="2"/>
      <c r="B5" s="2"/>
      <c r="C5" s="2"/>
      <c r="D5" s="3"/>
      <c r="E5" s="4"/>
      <c r="F5" s="4"/>
      <c r="G5" s="5"/>
      <c r="H5" s="4"/>
      <c r="I5" s="5"/>
    </row>
    <row r="6" spans="1:9" s="10" customFormat="1" ht="40.5" customHeight="1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9" t="s">
        <v>9</v>
      </c>
      <c r="H6" s="8" t="s">
        <v>8</v>
      </c>
      <c r="I6" s="9" t="s">
        <v>10</v>
      </c>
    </row>
    <row r="7" spans="1:9" s="15" customFormat="1" ht="16.5" customHeight="1">
      <c r="A7" s="11" t="s">
        <v>11</v>
      </c>
      <c r="B7" s="11" t="s">
        <v>12</v>
      </c>
      <c r="C7" s="11" t="s">
        <v>12</v>
      </c>
      <c r="D7" s="12" t="s">
        <v>13</v>
      </c>
      <c r="E7" s="13">
        <v>2171865.2800000003</v>
      </c>
      <c r="F7" s="13">
        <f>F8+F15+F39+F43+F47+F51+F45</f>
        <v>0</v>
      </c>
      <c r="G7" s="14">
        <f>F7/E7</f>
        <v>0</v>
      </c>
      <c r="H7" s="13">
        <f>H8+H15+H39+H43+H47+H51+H45</f>
        <v>1998640.85</v>
      </c>
      <c r="I7" s="14">
        <f>H7/E7</f>
        <v>0.9202416321144927</v>
      </c>
    </row>
    <row r="8" spans="1:9" s="15" customFormat="1" ht="16.5" customHeight="1">
      <c r="A8" s="11" t="s">
        <v>12</v>
      </c>
      <c r="B8" s="11" t="s">
        <v>14</v>
      </c>
      <c r="C8" s="11" t="s">
        <v>12</v>
      </c>
      <c r="D8" s="16" t="s">
        <v>15</v>
      </c>
      <c r="E8" s="13">
        <v>369590.28</v>
      </c>
      <c r="F8" s="13">
        <f>SUM(F9:F13)</f>
        <v>0</v>
      </c>
      <c r="G8" s="14">
        <f>F8/E8</f>
        <v>0</v>
      </c>
      <c r="H8" s="13">
        <f>H9+H11+H13</f>
        <v>336916.69</v>
      </c>
      <c r="I8" s="14">
        <f>H8/E8</f>
        <v>0.9115951047197453</v>
      </c>
    </row>
    <row r="9" spans="1:9" s="15" customFormat="1" ht="16.5" customHeight="1">
      <c r="A9" s="17" t="s">
        <v>12</v>
      </c>
      <c r="B9" s="17" t="s">
        <v>12</v>
      </c>
      <c r="C9" s="17" t="s">
        <v>16</v>
      </c>
      <c r="D9" s="18" t="s">
        <v>17</v>
      </c>
      <c r="E9" s="19">
        <v>299849.9</v>
      </c>
      <c r="F9" s="19"/>
      <c r="G9" s="20">
        <f>F9/E9</f>
        <v>0</v>
      </c>
      <c r="H9" s="19">
        <f>SUM(H10)</f>
        <v>275035.87</v>
      </c>
      <c r="I9" s="20">
        <f>H9/E9</f>
        <v>0.9172451616625518</v>
      </c>
    </row>
    <row r="10" spans="1:9" s="15" customFormat="1" ht="16.5" customHeight="1">
      <c r="A10" s="17"/>
      <c r="B10" s="17"/>
      <c r="C10" s="62">
        <v>3111</v>
      </c>
      <c r="D10" s="63"/>
      <c r="E10" s="64"/>
      <c r="F10" s="64"/>
      <c r="G10" s="65"/>
      <c r="H10" s="64">
        <v>275035.87</v>
      </c>
      <c r="I10" s="65"/>
    </row>
    <row r="11" spans="1:9" s="15" customFormat="1" ht="16.5" customHeight="1">
      <c r="A11" s="17" t="s">
        <v>12</v>
      </c>
      <c r="B11" s="17" t="s">
        <v>12</v>
      </c>
      <c r="C11" s="17" t="s">
        <v>18</v>
      </c>
      <c r="D11" s="18" t="s">
        <v>19</v>
      </c>
      <c r="E11" s="19">
        <v>20000</v>
      </c>
      <c r="F11" s="19"/>
      <c r="G11" s="20">
        <f>F11/E11</f>
        <v>0</v>
      </c>
      <c r="H11" s="19">
        <f>SUM(H12)</f>
        <v>16500</v>
      </c>
      <c r="I11" s="20">
        <f>H11/E11</f>
        <v>0.825</v>
      </c>
    </row>
    <row r="12" spans="1:9" s="15" customFormat="1" ht="16.5" customHeight="1">
      <c r="A12" s="17"/>
      <c r="B12" s="17"/>
      <c r="C12" s="62">
        <v>3121</v>
      </c>
      <c r="D12" s="63"/>
      <c r="E12" s="64"/>
      <c r="F12" s="64"/>
      <c r="G12" s="65"/>
      <c r="H12" s="64">
        <v>16500</v>
      </c>
      <c r="I12" s="65"/>
    </row>
    <row r="13" spans="1:9" s="15" customFormat="1" ht="16.5" customHeight="1">
      <c r="A13" s="17" t="s">
        <v>12</v>
      </c>
      <c r="B13" s="17" t="s">
        <v>12</v>
      </c>
      <c r="C13" s="17" t="s">
        <v>20</v>
      </c>
      <c r="D13" s="18" t="s">
        <v>21</v>
      </c>
      <c r="E13" s="19">
        <v>49740.38</v>
      </c>
      <c r="F13" s="19"/>
      <c r="G13" s="20">
        <f>F13/E13</f>
        <v>0</v>
      </c>
      <c r="H13" s="19">
        <f>SUM(H14)</f>
        <v>45380.82</v>
      </c>
      <c r="I13" s="20">
        <f>H13/E13</f>
        <v>0.9123537053798142</v>
      </c>
    </row>
    <row r="14" spans="1:9" s="15" customFormat="1" ht="16.5" customHeight="1">
      <c r="A14" s="17"/>
      <c r="B14" s="17"/>
      <c r="C14" s="62">
        <v>3132</v>
      </c>
      <c r="D14" s="63"/>
      <c r="E14" s="64"/>
      <c r="F14" s="64"/>
      <c r="G14" s="65"/>
      <c r="H14" s="64">
        <v>45380.82</v>
      </c>
      <c r="I14" s="65"/>
    </row>
    <row r="15" spans="1:9" s="15" customFormat="1" ht="16.5" customHeight="1">
      <c r="A15" s="11" t="s">
        <v>12</v>
      </c>
      <c r="B15" s="11" t="s">
        <v>22</v>
      </c>
      <c r="C15" s="11" t="s">
        <v>12</v>
      </c>
      <c r="D15" s="16" t="s">
        <v>23</v>
      </c>
      <c r="E15" s="13">
        <v>1073775</v>
      </c>
      <c r="F15" s="13">
        <f>SUM(F16:F32)</f>
        <v>0</v>
      </c>
      <c r="G15" s="14">
        <f>F15/E15</f>
        <v>0</v>
      </c>
      <c r="H15" s="13">
        <f>H16+H19+H24+H32</f>
        <v>1144871.82</v>
      </c>
      <c r="I15" s="14">
        <f>H15/E15</f>
        <v>1.066212027659426</v>
      </c>
    </row>
    <row r="16" spans="1:9" s="15" customFormat="1" ht="16.5" customHeight="1">
      <c r="A16" s="17" t="s">
        <v>12</v>
      </c>
      <c r="B16" s="17" t="s">
        <v>12</v>
      </c>
      <c r="C16" s="17" t="s">
        <v>24</v>
      </c>
      <c r="D16" s="18" t="s">
        <v>25</v>
      </c>
      <c r="E16" s="19">
        <v>17000</v>
      </c>
      <c r="F16" s="19"/>
      <c r="G16" s="20">
        <f>F16/E16</f>
        <v>0</v>
      </c>
      <c r="H16" s="19">
        <f>SUM(H17:H18)</f>
        <v>11850</v>
      </c>
      <c r="I16" s="20">
        <f>H16/E16</f>
        <v>0.6970588235294117</v>
      </c>
    </row>
    <row r="17" spans="1:9" s="15" customFormat="1" ht="16.5" customHeight="1">
      <c r="A17" s="17"/>
      <c r="B17" s="17"/>
      <c r="C17" s="62">
        <v>3211</v>
      </c>
      <c r="D17" s="63"/>
      <c r="E17" s="64"/>
      <c r="F17" s="64"/>
      <c r="G17" s="65"/>
      <c r="H17" s="64">
        <v>3000</v>
      </c>
      <c r="I17" s="62"/>
    </row>
    <row r="18" spans="1:9" s="15" customFormat="1" ht="16.5" customHeight="1">
      <c r="A18" s="17"/>
      <c r="B18" s="17"/>
      <c r="C18" s="62">
        <v>3212</v>
      </c>
      <c r="D18" s="63"/>
      <c r="E18" s="64"/>
      <c r="F18" s="64"/>
      <c r="G18" s="65"/>
      <c r="H18" s="64">
        <v>8850</v>
      </c>
      <c r="I18" s="62"/>
    </row>
    <row r="19" spans="1:9" s="15" customFormat="1" ht="16.5" customHeight="1">
      <c r="A19" s="17" t="s">
        <v>12</v>
      </c>
      <c r="B19" s="17" t="s">
        <v>12</v>
      </c>
      <c r="C19" s="17" t="s">
        <v>26</v>
      </c>
      <c r="D19" s="18" t="s">
        <v>27</v>
      </c>
      <c r="E19" s="19">
        <v>238700</v>
      </c>
      <c r="F19" s="19"/>
      <c r="G19" s="20">
        <f>F19/E19</f>
        <v>0</v>
      </c>
      <c r="H19" s="19">
        <f>SUM(H20:H23)</f>
        <v>217937.8</v>
      </c>
      <c r="I19" s="20">
        <f>H19/E19</f>
        <v>0.9130196899874319</v>
      </c>
    </row>
    <row r="20" spans="1:9" s="15" customFormat="1" ht="16.5" customHeight="1">
      <c r="A20" s="17"/>
      <c r="B20" s="17"/>
      <c r="C20" s="62">
        <v>3221</v>
      </c>
      <c r="D20" s="63"/>
      <c r="E20" s="64"/>
      <c r="F20" s="64"/>
      <c r="G20" s="65"/>
      <c r="H20" s="64">
        <v>5958.79</v>
      </c>
      <c r="I20" s="20"/>
    </row>
    <row r="21" spans="1:9" s="15" customFormat="1" ht="16.5" customHeight="1">
      <c r="A21" s="17"/>
      <c r="B21" s="17"/>
      <c r="C21" s="62">
        <v>3222</v>
      </c>
      <c r="D21" s="63"/>
      <c r="E21" s="64"/>
      <c r="F21" s="64"/>
      <c r="G21" s="65"/>
      <c r="H21" s="64">
        <v>5485.11</v>
      </c>
      <c r="I21" s="20"/>
    </row>
    <row r="22" spans="1:9" s="15" customFormat="1" ht="16.5" customHeight="1">
      <c r="A22" s="17"/>
      <c r="B22" s="17"/>
      <c r="C22" s="62">
        <v>3223</v>
      </c>
      <c r="D22" s="63"/>
      <c r="E22" s="64"/>
      <c r="F22" s="64"/>
      <c r="G22" s="65"/>
      <c r="H22" s="64">
        <v>103448.38</v>
      </c>
      <c r="I22" s="20"/>
    </row>
    <row r="23" spans="1:9" s="15" customFormat="1" ht="16.5" customHeight="1">
      <c r="A23" s="17"/>
      <c r="B23" s="17"/>
      <c r="C23" s="62">
        <v>3225</v>
      </c>
      <c r="D23" s="63"/>
      <c r="E23" s="64"/>
      <c r="F23" s="64"/>
      <c r="G23" s="65"/>
      <c r="H23" s="64">
        <v>103045.52</v>
      </c>
      <c r="I23" s="20"/>
    </row>
    <row r="24" spans="1:9" s="15" customFormat="1" ht="16.5" customHeight="1">
      <c r="A24" s="17" t="s">
        <v>12</v>
      </c>
      <c r="B24" s="17" t="s">
        <v>12</v>
      </c>
      <c r="C24" s="17" t="s">
        <v>28</v>
      </c>
      <c r="D24" s="18" t="s">
        <v>29</v>
      </c>
      <c r="E24" s="19">
        <v>774875</v>
      </c>
      <c r="F24" s="19"/>
      <c r="G24" s="20">
        <f>F24/E24</f>
        <v>0</v>
      </c>
      <c r="H24" s="19">
        <f>SUM(H25:H31)</f>
        <v>888435.21</v>
      </c>
      <c r="I24" s="20">
        <f>H24/E24</f>
        <v>1.1465529407969026</v>
      </c>
    </row>
    <row r="25" spans="1:9" s="15" customFormat="1" ht="16.5" customHeight="1">
      <c r="A25" s="17"/>
      <c r="B25" s="17"/>
      <c r="C25" s="62">
        <v>3231</v>
      </c>
      <c r="D25" s="63"/>
      <c r="E25" s="64"/>
      <c r="F25" s="64"/>
      <c r="G25" s="65"/>
      <c r="H25" s="64">
        <v>20383.69</v>
      </c>
      <c r="I25" s="20"/>
    </row>
    <row r="26" spans="1:9" s="15" customFormat="1" ht="16.5" customHeight="1">
      <c r="A26" s="17"/>
      <c r="B26" s="17"/>
      <c r="C26" s="62">
        <v>3232</v>
      </c>
      <c r="D26" s="63"/>
      <c r="E26" s="64"/>
      <c r="F26" s="64"/>
      <c r="G26" s="65"/>
      <c r="H26" s="64">
        <v>485633.21</v>
      </c>
      <c r="I26" s="20"/>
    </row>
    <row r="27" spans="1:9" s="15" customFormat="1" ht="16.5" customHeight="1">
      <c r="A27" s="17"/>
      <c r="B27" s="17"/>
      <c r="C27" s="62">
        <v>3233</v>
      </c>
      <c r="D27" s="63"/>
      <c r="E27" s="64"/>
      <c r="F27" s="64"/>
      <c r="G27" s="65"/>
      <c r="H27" s="64">
        <v>35503.06</v>
      </c>
      <c r="I27" s="20"/>
    </row>
    <row r="28" spans="1:9" s="15" customFormat="1" ht="16.5" customHeight="1">
      <c r="A28" s="17"/>
      <c r="B28" s="17"/>
      <c r="C28" s="62">
        <v>3234</v>
      </c>
      <c r="D28" s="63"/>
      <c r="E28" s="64"/>
      <c r="F28" s="64"/>
      <c r="G28" s="65"/>
      <c r="H28" s="64">
        <v>59432.58</v>
      </c>
      <c r="I28" s="20"/>
    </row>
    <row r="29" spans="1:9" s="15" customFormat="1" ht="16.5" customHeight="1">
      <c r="A29" s="17"/>
      <c r="B29" s="17"/>
      <c r="C29" s="62">
        <v>3236</v>
      </c>
      <c r="D29" s="63"/>
      <c r="E29" s="64"/>
      <c r="F29" s="64"/>
      <c r="G29" s="65"/>
      <c r="H29" s="64">
        <v>125927.5</v>
      </c>
      <c r="I29" s="20"/>
    </row>
    <row r="30" spans="1:9" s="15" customFormat="1" ht="16.5" customHeight="1">
      <c r="A30" s="17"/>
      <c r="B30" s="17"/>
      <c r="C30" s="62">
        <v>3237</v>
      </c>
      <c r="D30" s="63"/>
      <c r="E30" s="64"/>
      <c r="F30" s="64"/>
      <c r="G30" s="65"/>
      <c r="H30" s="64">
        <v>129222.18</v>
      </c>
      <c r="I30" s="20"/>
    </row>
    <row r="31" spans="1:9" s="15" customFormat="1" ht="16.5" customHeight="1">
      <c r="A31" s="17"/>
      <c r="B31" s="17"/>
      <c r="C31" s="62">
        <v>3239</v>
      </c>
      <c r="D31" s="63"/>
      <c r="E31" s="64"/>
      <c r="F31" s="64"/>
      <c r="G31" s="65"/>
      <c r="H31" s="64">
        <v>32332.99</v>
      </c>
      <c r="I31" s="20"/>
    </row>
    <row r="32" spans="1:9" s="15" customFormat="1" ht="16.5" customHeight="1">
      <c r="A32" s="17" t="s">
        <v>12</v>
      </c>
      <c r="B32" s="17" t="s">
        <v>12</v>
      </c>
      <c r="C32" s="17" t="s">
        <v>30</v>
      </c>
      <c r="D32" s="18" t="s">
        <v>31</v>
      </c>
      <c r="E32" s="19">
        <v>43200</v>
      </c>
      <c r="F32" s="19"/>
      <c r="G32" s="20">
        <f>F32/E32</f>
        <v>0</v>
      </c>
      <c r="H32" s="19">
        <f>SUM(H33:H38)</f>
        <v>26648.81</v>
      </c>
      <c r="I32" s="20">
        <f>H32/E32</f>
        <v>0.6168706018518518</v>
      </c>
    </row>
    <row r="33" spans="1:9" s="15" customFormat="1" ht="16.5" customHeight="1">
      <c r="A33" s="17"/>
      <c r="B33" s="17"/>
      <c r="C33" s="62">
        <v>3291</v>
      </c>
      <c r="D33" s="63"/>
      <c r="E33" s="64"/>
      <c r="F33" s="64"/>
      <c r="G33" s="65"/>
      <c r="H33" s="64">
        <v>1200</v>
      </c>
      <c r="I33" s="20"/>
    </row>
    <row r="34" spans="1:9" s="15" customFormat="1" ht="16.5" customHeight="1">
      <c r="A34" s="17"/>
      <c r="B34" s="17"/>
      <c r="C34" s="62">
        <v>3292</v>
      </c>
      <c r="D34" s="63"/>
      <c r="E34" s="64"/>
      <c r="F34" s="64"/>
      <c r="G34" s="65"/>
      <c r="H34" s="64">
        <v>1515.11</v>
      </c>
      <c r="I34" s="20"/>
    </row>
    <row r="35" spans="1:9" s="15" customFormat="1" ht="16.5" customHeight="1">
      <c r="A35" s="17"/>
      <c r="B35" s="17"/>
      <c r="C35" s="62">
        <v>3293</v>
      </c>
      <c r="D35" s="63"/>
      <c r="E35" s="64"/>
      <c r="F35" s="64"/>
      <c r="G35" s="65"/>
      <c r="H35" s="64">
        <v>19727</v>
      </c>
      <c r="I35" s="20"/>
    </row>
    <row r="36" spans="1:9" s="15" customFormat="1" ht="16.5" customHeight="1">
      <c r="A36" s="17"/>
      <c r="B36" s="17"/>
      <c r="C36" s="62">
        <v>3294</v>
      </c>
      <c r="D36" s="63"/>
      <c r="E36" s="64"/>
      <c r="F36" s="64"/>
      <c r="G36" s="65"/>
      <c r="H36" s="64">
        <v>2309.2</v>
      </c>
      <c r="I36" s="20"/>
    </row>
    <row r="37" spans="1:9" s="15" customFormat="1" ht="16.5" customHeight="1">
      <c r="A37" s="17"/>
      <c r="B37" s="17"/>
      <c r="C37" s="62">
        <v>3295</v>
      </c>
      <c r="D37" s="63"/>
      <c r="E37" s="64"/>
      <c r="F37" s="64"/>
      <c r="G37" s="65"/>
      <c r="H37" s="64">
        <v>47.5</v>
      </c>
      <c r="I37" s="20"/>
    </row>
    <row r="38" spans="1:9" s="15" customFormat="1" ht="16.5" customHeight="1">
      <c r="A38" s="17"/>
      <c r="B38" s="17"/>
      <c r="C38" s="62">
        <v>3299</v>
      </c>
      <c r="D38" s="63"/>
      <c r="E38" s="64"/>
      <c r="F38" s="64"/>
      <c r="G38" s="65"/>
      <c r="H38" s="64">
        <v>1850</v>
      </c>
      <c r="I38" s="20"/>
    </row>
    <row r="39" spans="1:9" s="15" customFormat="1" ht="16.5" customHeight="1">
      <c r="A39" s="11" t="s">
        <v>12</v>
      </c>
      <c r="B39" s="11" t="s">
        <v>32</v>
      </c>
      <c r="C39" s="11" t="s">
        <v>12</v>
      </c>
      <c r="D39" s="16" t="s">
        <v>33</v>
      </c>
      <c r="E39" s="13">
        <v>14000</v>
      </c>
      <c r="F39" s="13">
        <f>SUM(F40:F41)</f>
        <v>0</v>
      </c>
      <c r="G39" s="14">
        <f>F39/E39</f>
        <v>0</v>
      </c>
      <c r="H39" s="13">
        <f>SUM(H40:H41)</f>
        <v>9417.34</v>
      </c>
      <c r="I39" s="14">
        <f>H39/E39</f>
        <v>0.6726671428571429</v>
      </c>
    </row>
    <row r="40" spans="1:9" s="15" customFormat="1" ht="16.5" customHeight="1">
      <c r="A40" s="17" t="s">
        <v>12</v>
      </c>
      <c r="B40" s="17" t="s">
        <v>12</v>
      </c>
      <c r="C40" s="17">
        <v>342</v>
      </c>
      <c r="D40" s="18" t="s">
        <v>34</v>
      </c>
      <c r="E40" s="21">
        <v>0</v>
      </c>
      <c r="F40" s="21"/>
      <c r="G40" s="20" t="e">
        <f>F40/E40</f>
        <v>#DIV/0!</v>
      </c>
      <c r="H40" s="21"/>
      <c r="I40" s="25" t="s">
        <v>39</v>
      </c>
    </row>
    <row r="41" spans="1:9" s="15" customFormat="1" ht="16.5" customHeight="1">
      <c r="A41" s="17" t="s">
        <v>12</v>
      </c>
      <c r="B41" s="17" t="s">
        <v>12</v>
      </c>
      <c r="C41" s="17" t="s">
        <v>35</v>
      </c>
      <c r="D41" s="18" t="s">
        <v>36</v>
      </c>
      <c r="E41" s="21">
        <v>14000</v>
      </c>
      <c r="F41" s="21"/>
      <c r="G41" s="20">
        <f>F41/E41</f>
        <v>0</v>
      </c>
      <c r="H41" s="21">
        <f>SUM(H42)</f>
        <v>9417.34</v>
      </c>
      <c r="I41" s="20">
        <f>H41/E41</f>
        <v>0.6726671428571429</v>
      </c>
    </row>
    <row r="42" spans="1:9" s="15" customFormat="1" ht="16.5" customHeight="1">
      <c r="A42" s="17"/>
      <c r="B42" s="17"/>
      <c r="C42" s="62">
        <v>3431</v>
      </c>
      <c r="D42" s="63"/>
      <c r="E42" s="64"/>
      <c r="F42" s="64"/>
      <c r="G42" s="65"/>
      <c r="H42" s="64">
        <v>9417.34</v>
      </c>
      <c r="I42" s="20"/>
    </row>
    <row r="43" spans="1:9" s="15" customFormat="1" ht="16.5" customHeight="1">
      <c r="A43" s="11" t="s">
        <v>12</v>
      </c>
      <c r="B43" s="11" t="s">
        <v>37</v>
      </c>
      <c r="C43" s="11" t="s">
        <v>12</v>
      </c>
      <c r="D43" s="16" t="s">
        <v>38</v>
      </c>
      <c r="E43" s="13">
        <v>0</v>
      </c>
      <c r="F43" s="13">
        <f>SUM(F44:F44)</f>
        <v>0</v>
      </c>
      <c r="G43" s="22" t="s">
        <v>39</v>
      </c>
      <c r="H43" s="13">
        <f>SUM(H44:H44)</f>
        <v>0</v>
      </c>
      <c r="I43" s="22" t="s">
        <v>39</v>
      </c>
    </row>
    <row r="44" spans="1:9" s="26" customFormat="1" ht="16.5" customHeight="1">
      <c r="A44" s="17"/>
      <c r="B44" s="17"/>
      <c r="C44" s="17">
        <v>351</v>
      </c>
      <c r="D44" s="23" t="s">
        <v>40</v>
      </c>
      <c r="E44" s="24">
        <v>0</v>
      </c>
      <c r="F44" s="24"/>
      <c r="G44" s="25" t="s">
        <v>41</v>
      </c>
      <c r="H44" s="24"/>
      <c r="I44" s="25" t="s">
        <v>39</v>
      </c>
    </row>
    <row r="45" spans="1:9" s="26" customFormat="1" ht="16.5" customHeight="1">
      <c r="A45" s="11" t="s">
        <v>12</v>
      </c>
      <c r="B45" s="11">
        <v>36</v>
      </c>
      <c r="C45" s="11" t="s">
        <v>12</v>
      </c>
      <c r="D45" s="16" t="s">
        <v>42</v>
      </c>
      <c r="E45" s="13">
        <v>15000</v>
      </c>
      <c r="F45" s="13">
        <f>SUM(F46:F46)</f>
        <v>0</v>
      </c>
      <c r="G45" s="22" t="s">
        <v>39</v>
      </c>
      <c r="H45" s="13">
        <f>SUM(H46:H46)</f>
        <v>0</v>
      </c>
      <c r="I45" s="14">
        <f>H45/E45</f>
        <v>0</v>
      </c>
    </row>
    <row r="46" spans="1:9" s="26" customFormat="1" ht="16.5" customHeight="1">
      <c r="A46" s="17"/>
      <c r="B46" s="17"/>
      <c r="C46" s="17">
        <v>363</v>
      </c>
      <c r="D46" s="23" t="s">
        <v>43</v>
      </c>
      <c r="E46" s="24">
        <v>15000</v>
      </c>
      <c r="F46" s="24"/>
      <c r="G46" s="25" t="s">
        <v>41</v>
      </c>
      <c r="H46" s="24">
        <v>0</v>
      </c>
      <c r="I46" s="20">
        <f>H46/E46</f>
        <v>0</v>
      </c>
    </row>
    <row r="47" spans="1:9" s="15" customFormat="1" ht="16.5" customHeight="1">
      <c r="A47" s="11" t="s">
        <v>12</v>
      </c>
      <c r="B47" s="11" t="s">
        <v>44</v>
      </c>
      <c r="C47" s="11" t="s">
        <v>12</v>
      </c>
      <c r="D47" s="16" t="s">
        <v>45</v>
      </c>
      <c r="E47" s="13">
        <v>351000</v>
      </c>
      <c r="F47" s="13">
        <f>SUM(F48:F48)</f>
        <v>0</v>
      </c>
      <c r="G47" s="14">
        <f>F47/E47</f>
        <v>0</v>
      </c>
      <c r="H47" s="13">
        <f>SUM(H48:H48)</f>
        <v>159689.5</v>
      </c>
      <c r="I47" s="14">
        <f>H47/E47</f>
        <v>0.4549558404558405</v>
      </c>
    </row>
    <row r="48" spans="1:9" s="15" customFormat="1" ht="16.5" customHeight="1">
      <c r="A48" s="17" t="s">
        <v>12</v>
      </c>
      <c r="B48" s="17" t="s">
        <v>12</v>
      </c>
      <c r="C48" s="17" t="s">
        <v>46</v>
      </c>
      <c r="D48" s="18" t="s">
        <v>47</v>
      </c>
      <c r="E48" s="21">
        <v>351000</v>
      </c>
      <c r="F48" s="21"/>
      <c r="G48" s="20">
        <f>F48/E48</f>
        <v>0</v>
      </c>
      <c r="H48" s="21">
        <f>SUM(H49:H50)</f>
        <v>159689.5</v>
      </c>
      <c r="I48" s="20">
        <f>F48/H48</f>
        <v>0</v>
      </c>
    </row>
    <row r="49" spans="1:9" s="15" customFormat="1" ht="16.5" customHeight="1">
      <c r="A49" s="17"/>
      <c r="B49" s="17"/>
      <c r="C49" s="62">
        <v>3721</v>
      </c>
      <c r="D49" s="63"/>
      <c r="E49" s="64"/>
      <c r="F49" s="64"/>
      <c r="G49" s="65"/>
      <c r="H49" s="64">
        <f>3500+122750</f>
        <v>126250</v>
      </c>
      <c r="I49" s="20"/>
    </row>
    <row r="50" spans="1:9" s="15" customFormat="1" ht="16.5" customHeight="1">
      <c r="A50" s="17"/>
      <c r="B50" s="17"/>
      <c r="C50" s="62">
        <v>3722</v>
      </c>
      <c r="D50" s="63"/>
      <c r="E50" s="64"/>
      <c r="F50" s="64"/>
      <c r="G50" s="65"/>
      <c r="H50" s="64">
        <v>33439.5</v>
      </c>
      <c r="I50" s="20"/>
    </row>
    <row r="51" spans="1:9" s="15" customFormat="1" ht="16.5" customHeight="1">
      <c r="A51" s="11" t="s">
        <v>12</v>
      </c>
      <c r="B51" s="11" t="s">
        <v>48</v>
      </c>
      <c r="C51" s="11" t="s">
        <v>12</v>
      </c>
      <c r="D51" s="16" t="s">
        <v>49</v>
      </c>
      <c r="E51" s="13">
        <v>348500</v>
      </c>
      <c r="F51" s="13">
        <f>SUM(F52:F54)</f>
        <v>0</v>
      </c>
      <c r="G51" s="14">
        <f>F51/E51</f>
        <v>0</v>
      </c>
      <c r="H51" s="13">
        <f>H52+H54</f>
        <v>347745.5</v>
      </c>
      <c r="I51" s="14">
        <f>H51/E51</f>
        <v>0.9978350071736012</v>
      </c>
    </row>
    <row r="52" spans="1:9" s="15" customFormat="1" ht="16.5" customHeight="1">
      <c r="A52" s="17" t="s">
        <v>12</v>
      </c>
      <c r="B52" s="17" t="s">
        <v>12</v>
      </c>
      <c r="C52" s="17" t="s">
        <v>50</v>
      </c>
      <c r="D52" s="18" t="s">
        <v>51</v>
      </c>
      <c r="E52" s="21">
        <v>263500</v>
      </c>
      <c r="F52" s="21"/>
      <c r="G52" s="27">
        <f>F52/E52</f>
        <v>0</v>
      </c>
      <c r="H52" s="21">
        <f>SUM(H53)</f>
        <v>252867.5</v>
      </c>
      <c r="I52" s="20">
        <f>H52/E52</f>
        <v>0.9596489563567362</v>
      </c>
    </row>
    <row r="53" spans="1:9" s="15" customFormat="1" ht="16.5" customHeight="1">
      <c r="A53" s="17"/>
      <c r="B53" s="17"/>
      <c r="C53" s="62">
        <v>3811</v>
      </c>
      <c r="D53" s="63"/>
      <c r="E53" s="64"/>
      <c r="F53" s="64"/>
      <c r="G53" s="65"/>
      <c r="H53" s="64">
        <v>252867.5</v>
      </c>
      <c r="I53" s="62"/>
    </row>
    <row r="54" spans="1:9" s="15" customFormat="1" ht="16.5" customHeight="1">
      <c r="A54" s="28"/>
      <c r="B54" s="28"/>
      <c r="C54" s="17">
        <v>386</v>
      </c>
      <c r="D54" s="18" t="s">
        <v>52</v>
      </c>
      <c r="E54" s="21">
        <v>85000</v>
      </c>
      <c r="F54" s="21"/>
      <c r="G54" s="27"/>
      <c r="H54" s="21">
        <f>SUM(H55)</f>
        <v>94878</v>
      </c>
      <c r="I54" s="20">
        <f>H54/E54</f>
        <v>1.1162117647058825</v>
      </c>
    </row>
    <row r="55" spans="1:9" s="15" customFormat="1" ht="16.5" customHeight="1">
      <c r="A55" s="28"/>
      <c r="B55" s="28"/>
      <c r="C55" s="62">
        <v>3861</v>
      </c>
      <c r="D55" s="63"/>
      <c r="E55" s="64"/>
      <c r="F55" s="64"/>
      <c r="G55" s="65"/>
      <c r="H55" s="64">
        <v>94878</v>
      </c>
      <c r="I55" s="25"/>
    </row>
    <row r="56" spans="1:9" s="15" customFormat="1" ht="16.5" customHeight="1">
      <c r="A56" s="28"/>
      <c r="B56" s="28"/>
      <c r="C56" s="28"/>
      <c r="D56" s="29"/>
      <c r="E56" s="30"/>
      <c r="F56" s="30"/>
      <c r="G56" s="20"/>
      <c r="H56" s="30"/>
      <c r="I56" s="14"/>
    </row>
    <row r="57" spans="1:9" s="15" customFormat="1" ht="15" customHeight="1">
      <c r="A57" s="31" t="s">
        <v>53</v>
      </c>
      <c r="B57" s="28"/>
      <c r="C57" s="28"/>
      <c r="D57" s="29"/>
      <c r="E57" s="30"/>
      <c r="F57" s="30"/>
      <c r="G57" s="14"/>
      <c r="H57" s="30"/>
      <c r="I57" s="14"/>
    </row>
    <row r="58" spans="1:9" s="15" customFormat="1" ht="39.75" customHeight="1">
      <c r="A58" s="11" t="s">
        <v>54</v>
      </c>
      <c r="B58" s="11" t="s">
        <v>12</v>
      </c>
      <c r="C58" s="11" t="s">
        <v>12</v>
      </c>
      <c r="D58" s="12" t="s">
        <v>55</v>
      </c>
      <c r="E58" s="13">
        <v>1058400</v>
      </c>
      <c r="F58" s="13">
        <f>F59</f>
        <v>0</v>
      </c>
      <c r="G58" s="14">
        <f>F58/E58</f>
        <v>0</v>
      </c>
      <c r="H58" s="13">
        <f>H59</f>
        <v>483372.68</v>
      </c>
      <c r="I58" s="14">
        <f>H58/E58</f>
        <v>0.45670132275132275</v>
      </c>
    </row>
    <row r="59" spans="1:9" s="15" customFormat="1" ht="15">
      <c r="A59" s="11" t="s">
        <v>12</v>
      </c>
      <c r="B59" s="11" t="s">
        <v>56</v>
      </c>
      <c r="C59" s="11" t="s">
        <v>12</v>
      </c>
      <c r="D59" s="16" t="s">
        <v>57</v>
      </c>
      <c r="E59" s="13">
        <v>1058400</v>
      </c>
      <c r="F59" s="13">
        <f>F60+F63+F65</f>
        <v>0</v>
      </c>
      <c r="G59" s="14">
        <f>F59/E59</f>
        <v>0</v>
      </c>
      <c r="H59" s="13">
        <f>H60+H63+H65</f>
        <v>483372.68</v>
      </c>
      <c r="I59" s="14">
        <f>H59/E59</f>
        <v>0.45670132275132275</v>
      </c>
    </row>
    <row r="60" spans="1:9" s="15" customFormat="1" ht="16.5" customHeight="1">
      <c r="A60" s="17" t="s">
        <v>12</v>
      </c>
      <c r="B60" s="17" t="s">
        <v>12</v>
      </c>
      <c r="C60" s="17" t="s">
        <v>58</v>
      </c>
      <c r="D60" s="18" t="s">
        <v>59</v>
      </c>
      <c r="E60" s="21">
        <v>575000</v>
      </c>
      <c r="F60" s="21"/>
      <c r="G60" s="27">
        <f>F60/E60</f>
        <v>0</v>
      </c>
      <c r="H60" s="21">
        <f>SUM(H61:H62)</f>
        <v>250455.32</v>
      </c>
      <c r="I60" s="20">
        <f aca="true" t="shared" si="0" ref="I60:I65">H60/E60</f>
        <v>0.4355744695652174</v>
      </c>
    </row>
    <row r="61" spans="1:9" s="15" customFormat="1" ht="16.5" customHeight="1">
      <c r="A61" s="17"/>
      <c r="B61" s="17"/>
      <c r="C61" s="62">
        <v>4213</v>
      </c>
      <c r="D61" s="63"/>
      <c r="E61" s="64"/>
      <c r="F61" s="64"/>
      <c r="G61" s="65"/>
      <c r="H61" s="64">
        <v>117166.57</v>
      </c>
      <c r="I61" s="20"/>
    </row>
    <row r="62" spans="1:9" s="15" customFormat="1" ht="16.5" customHeight="1">
      <c r="A62" s="17"/>
      <c r="B62" s="17"/>
      <c r="C62" s="62">
        <v>4214</v>
      </c>
      <c r="D62" s="63"/>
      <c r="E62" s="64"/>
      <c r="F62" s="64"/>
      <c r="G62" s="65"/>
      <c r="H62" s="64">
        <v>133288.75</v>
      </c>
      <c r="I62" s="20"/>
    </row>
    <row r="63" spans="1:9" s="32" customFormat="1" ht="16.5" customHeight="1">
      <c r="A63" s="17" t="s">
        <v>12</v>
      </c>
      <c r="B63" s="17" t="s">
        <v>12</v>
      </c>
      <c r="C63" s="17" t="s">
        <v>60</v>
      </c>
      <c r="D63" s="18" t="s">
        <v>61</v>
      </c>
      <c r="E63" s="21">
        <v>32000</v>
      </c>
      <c r="F63" s="21"/>
      <c r="G63" s="20">
        <f>F63/E63</f>
        <v>0</v>
      </c>
      <c r="H63" s="21">
        <f>SUM(H64)</f>
        <v>4330</v>
      </c>
      <c r="I63" s="20">
        <f t="shared" si="0"/>
        <v>0.1353125</v>
      </c>
    </row>
    <row r="64" spans="1:9" s="32" customFormat="1" ht="16.5" customHeight="1">
      <c r="A64" s="17"/>
      <c r="B64" s="17"/>
      <c r="C64" s="62">
        <v>4227</v>
      </c>
      <c r="D64" s="63"/>
      <c r="E64" s="64"/>
      <c r="F64" s="64"/>
      <c r="G64" s="65"/>
      <c r="H64" s="64">
        <v>4330</v>
      </c>
      <c r="I64" s="20"/>
    </row>
    <row r="65" spans="1:9" s="36" customFormat="1" ht="15">
      <c r="A65" s="33"/>
      <c r="B65" s="33"/>
      <c r="C65" s="34">
        <v>426</v>
      </c>
      <c r="D65" s="35" t="s">
        <v>62</v>
      </c>
      <c r="E65" s="19">
        <v>451400</v>
      </c>
      <c r="F65" s="19"/>
      <c r="G65" s="20">
        <f>F65/E65</f>
        <v>0</v>
      </c>
      <c r="H65" s="19">
        <f>SUM(H66)</f>
        <v>228587.36</v>
      </c>
      <c r="I65" s="20">
        <f t="shared" si="0"/>
        <v>0.5063964554718653</v>
      </c>
    </row>
    <row r="66" spans="1:9" s="36" customFormat="1" ht="15">
      <c r="A66" s="33"/>
      <c r="B66" s="33"/>
      <c r="C66" s="34">
        <v>4263</v>
      </c>
      <c r="D66" s="35"/>
      <c r="E66" s="19"/>
      <c r="F66" s="19"/>
      <c r="G66" s="20"/>
      <c r="H66" s="19">
        <f>116250+31399.86+80937.5</f>
        <v>228587.36</v>
      </c>
      <c r="I66" s="20"/>
    </row>
    <row r="67" spans="1:9" s="15" customFormat="1" ht="15">
      <c r="A67" s="26"/>
      <c r="B67" s="26"/>
      <c r="C67" s="26"/>
      <c r="D67" s="37"/>
      <c r="E67" s="26"/>
      <c r="F67" s="26"/>
      <c r="G67" s="14"/>
      <c r="H67" s="26"/>
      <c r="I67" s="14"/>
    </row>
    <row r="68" spans="1:9" s="15" customFormat="1" ht="15">
      <c r="A68" s="38"/>
      <c r="B68" s="38"/>
      <c r="C68" s="38"/>
      <c r="D68" s="39" t="s">
        <v>63</v>
      </c>
      <c r="E68" s="40">
        <v>3230265.2800000003</v>
      </c>
      <c r="F68" s="40">
        <f>F58+F7</f>
        <v>0</v>
      </c>
      <c r="G68" s="41">
        <f>F68/E68</f>
        <v>0</v>
      </c>
      <c r="H68" s="40">
        <f>H58+H7</f>
        <v>2482013.5300000003</v>
      </c>
      <c r="I68" s="42" t="e">
        <f>H68/F68</f>
        <v>#DIV/0!</v>
      </c>
    </row>
    <row r="69" spans="1:9" s="15" customFormat="1" ht="15">
      <c r="A69" s="32"/>
      <c r="B69" s="32"/>
      <c r="C69" s="32"/>
      <c r="D69" s="43"/>
      <c r="E69" s="44"/>
      <c r="F69" s="44"/>
      <c r="G69" s="14"/>
      <c r="H69" s="44"/>
      <c r="I69" s="20"/>
    </row>
    <row r="70" spans="1:9" s="15" customFormat="1" ht="15.75">
      <c r="A70" s="32"/>
      <c r="B70" s="32"/>
      <c r="C70" s="32"/>
      <c r="D70" s="43"/>
      <c r="E70" s="45"/>
      <c r="F70" s="44"/>
      <c r="G70" s="14"/>
      <c r="H70" s="45"/>
      <c r="I70" s="20"/>
    </row>
    <row r="71" spans="1:9" s="15" customFormat="1" ht="15">
      <c r="A71" s="32"/>
      <c r="B71" s="32"/>
      <c r="C71" s="32"/>
      <c r="D71" s="43"/>
      <c r="E71" s="44"/>
      <c r="F71" s="44"/>
      <c r="G71" s="14"/>
      <c r="H71" s="44"/>
      <c r="I71" s="20"/>
    </row>
    <row r="72" spans="1:9" s="15" customFormat="1" ht="15">
      <c r="A72" s="31" t="s">
        <v>64</v>
      </c>
      <c r="B72" s="46"/>
      <c r="C72" s="46"/>
      <c r="D72" s="47"/>
      <c r="E72" s="48"/>
      <c r="F72" s="48"/>
      <c r="G72" s="49"/>
      <c r="H72" s="48"/>
      <c r="I72" s="49"/>
    </row>
    <row r="73" spans="1:9" s="15" customFormat="1" ht="15">
      <c r="A73" s="46"/>
      <c r="B73" s="46"/>
      <c r="C73" s="46"/>
      <c r="D73" s="47"/>
      <c r="E73" s="48"/>
      <c r="F73" s="48"/>
      <c r="G73" s="49"/>
      <c r="H73" s="48"/>
      <c r="I73" s="49"/>
    </row>
    <row r="74" spans="1:9" s="15" customFormat="1" ht="45">
      <c r="A74" s="50" t="s">
        <v>3</v>
      </c>
      <c r="B74" s="50" t="s">
        <v>4</v>
      </c>
      <c r="C74" s="50" t="s">
        <v>5</v>
      </c>
      <c r="D74" s="51" t="s">
        <v>6</v>
      </c>
      <c r="E74" s="52" t="s">
        <v>7</v>
      </c>
      <c r="F74" s="52" t="s">
        <v>8</v>
      </c>
      <c r="G74" s="9" t="s">
        <v>10</v>
      </c>
      <c r="H74" s="52" t="s">
        <v>72</v>
      </c>
      <c r="I74" s="9" t="s">
        <v>10</v>
      </c>
    </row>
    <row r="75" spans="1:9" s="15" customFormat="1" ht="15">
      <c r="A75" s="11">
        <v>5</v>
      </c>
      <c r="B75" s="11" t="s">
        <v>12</v>
      </c>
      <c r="C75" s="11" t="s">
        <v>12</v>
      </c>
      <c r="D75" s="12" t="s">
        <v>65</v>
      </c>
      <c r="E75" s="53">
        <f>E76+E78</f>
        <v>0</v>
      </c>
      <c r="F75" s="53">
        <f>F76+F78</f>
        <v>0</v>
      </c>
      <c r="G75" s="14" t="e">
        <f>F75/E75</f>
        <v>#DIV/0!</v>
      </c>
      <c r="H75" s="53">
        <f>H76+H78</f>
        <v>0</v>
      </c>
      <c r="I75" s="14" t="e">
        <f>F75/H75</f>
        <v>#DIV/0!</v>
      </c>
    </row>
    <row r="76" spans="1:9" s="15" customFormat="1" ht="15">
      <c r="A76" s="11" t="s">
        <v>12</v>
      </c>
      <c r="B76" s="11">
        <v>53</v>
      </c>
      <c r="C76" s="11" t="s">
        <v>12</v>
      </c>
      <c r="D76" s="16" t="s">
        <v>66</v>
      </c>
      <c r="E76" s="53">
        <v>0</v>
      </c>
      <c r="F76" s="53">
        <v>0</v>
      </c>
      <c r="G76" s="22" t="s">
        <v>39</v>
      </c>
      <c r="H76" s="53">
        <v>0</v>
      </c>
      <c r="I76" s="22" t="s">
        <v>39</v>
      </c>
    </row>
    <row r="77" spans="1:9" s="15" customFormat="1" ht="30">
      <c r="A77" s="17" t="s">
        <v>12</v>
      </c>
      <c r="B77" s="17" t="s">
        <v>12</v>
      </c>
      <c r="C77" s="17">
        <v>532</v>
      </c>
      <c r="D77" s="18" t="s">
        <v>67</v>
      </c>
      <c r="E77" s="54">
        <v>0</v>
      </c>
      <c r="F77" s="54">
        <v>0</v>
      </c>
      <c r="G77" s="25" t="s">
        <v>39</v>
      </c>
      <c r="H77" s="54">
        <v>0</v>
      </c>
      <c r="I77" s="14"/>
    </row>
    <row r="78" spans="1:9" s="15" customFormat="1" ht="30">
      <c r="A78" s="17"/>
      <c r="B78" s="11">
        <v>54</v>
      </c>
      <c r="C78" s="11" t="s">
        <v>12</v>
      </c>
      <c r="D78" s="16" t="s">
        <v>68</v>
      </c>
      <c r="E78" s="53">
        <f>E79</f>
        <v>0</v>
      </c>
      <c r="F78" s="53">
        <f>F79</f>
        <v>0</v>
      </c>
      <c r="G78" s="14" t="e">
        <f>F78/E78</f>
        <v>#DIV/0!</v>
      </c>
      <c r="H78" s="53">
        <f>H79</f>
        <v>0</v>
      </c>
      <c r="I78" s="14" t="e">
        <f>F78/H78</f>
        <v>#DIV/0!</v>
      </c>
    </row>
    <row r="79" spans="1:9" s="15" customFormat="1" ht="47.25" customHeight="1">
      <c r="A79" s="17"/>
      <c r="B79" s="17" t="s">
        <v>12</v>
      </c>
      <c r="C79" s="17">
        <v>544</v>
      </c>
      <c r="D79" s="18" t="s">
        <v>69</v>
      </c>
      <c r="E79" s="55">
        <v>0</v>
      </c>
      <c r="F79" s="55">
        <v>0</v>
      </c>
      <c r="G79" s="20" t="e">
        <f>F79/E79</f>
        <v>#DIV/0!</v>
      </c>
      <c r="H79" s="55">
        <v>0</v>
      </c>
      <c r="I79" s="20" t="e">
        <f>F79/H79</f>
        <v>#DIV/0!</v>
      </c>
    </row>
    <row r="80" spans="1:9" s="15" customFormat="1" ht="15">
      <c r="A80" s="28"/>
      <c r="B80" s="28"/>
      <c r="C80" s="28"/>
      <c r="D80" s="29"/>
      <c r="E80" s="30"/>
      <c r="F80" s="30"/>
      <c r="G80" s="25"/>
      <c r="H80" s="30"/>
      <c r="I80" s="14"/>
    </row>
    <row r="81" spans="1:9" s="15" customFormat="1" ht="15">
      <c r="A81" s="56"/>
      <c r="B81" s="56"/>
      <c r="C81" s="56"/>
      <c r="D81" s="39" t="s">
        <v>70</v>
      </c>
      <c r="E81" s="57">
        <f>E68+E75</f>
        <v>3230265.2800000003</v>
      </c>
      <c r="F81" s="57">
        <f>F68+F75</f>
        <v>0</v>
      </c>
      <c r="G81" s="58">
        <f>F81/E81</f>
        <v>0</v>
      </c>
      <c r="H81" s="57">
        <f>H68+H75</f>
        <v>2482013.5300000003</v>
      </c>
      <c r="I81" s="58" t="e">
        <f>H81/F81</f>
        <v>#DIV/0!</v>
      </c>
    </row>
  </sheetData>
  <sheetProtection/>
  <mergeCells count="3">
    <mergeCell ref="A1:I1"/>
    <mergeCell ref="A2:I2"/>
    <mergeCell ref="A3:I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4" r:id="rId1"/>
  <headerFooter>
    <oddFooter>&amp;C&amp;"-,Italic"&amp;8&amp;P/&amp;N&amp;R&amp;"-,Italic"&amp;8Općina  Zadvarje  -  &amp;A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Ivan</cp:lastModifiedBy>
  <cp:lastPrinted>2020-02-17T21:11:13Z</cp:lastPrinted>
  <dcterms:created xsi:type="dcterms:W3CDTF">2020-02-17T21:06:47Z</dcterms:created>
  <dcterms:modified xsi:type="dcterms:W3CDTF">2020-02-18T08:07:27Z</dcterms:modified>
  <cp:category/>
  <cp:version/>
  <cp:contentType/>
  <cp:contentStatus/>
</cp:coreProperties>
</file>