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95" windowHeight="8190" activeTab="0"/>
  </bookViews>
  <sheets>
    <sheet name="Opći dio 2022 v.1 - rashodi " sheetId="1" r:id="rId1"/>
    <sheet name="Sheet1" sheetId="2" r:id="rId2"/>
  </sheets>
  <definedNames>
    <definedName name="_xlnm.Print_Titles" localSheetId="0">'Opći dio 2022 v.1 - rashodi '!$6:$6</definedName>
  </definedNames>
  <calcPr fullCalcOnLoad="1"/>
</workbook>
</file>

<file path=xl/sharedStrings.xml><?xml version="1.0" encoding="utf-8"?>
<sst xmlns="http://schemas.openxmlformats.org/spreadsheetml/2006/main" count="168" uniqueCount="79">
  <si>
    <t>OPĆINA ZADVARJE</t>
  </si>
  <si>
    <t xml:space="preserve">I. Opći dio </t>
  </si>
  <si>
    <t>RASHODI POSLOVANJA</t>
  </si>
  <si>
    <t>Raz-red</t>
  </si>
  <si>
    <t>Sku-pina</t>
  </si>
  <si>
    <t>Pods-kupina</t>
  </si>
  <si>
    <t>Naziv rashoda</t>
  </si>
  <si>
    <t>3</t>
  </si>
  <si>
    <t/>
  </si>
  <si>
    <t>Rashodi poslovanja</t>
  </si>
  <si>
    <t>31</t>
  </si>
  <si>
    <t>Rashodi za zaposlene</t>
  </si>
  <si>
    <t>311</t>
  </si>
  <si>
    <t>Plaće</t>
  </si>
  <si>
    <t>312</t>
  </si>
  <si>
    <t>Ostali rashodi za zaposlene</t>
  </si>
  <si>
    <t>313</t>
  </si>
  <si>
    <t>Doprinosi na plaće</t>
  </si>
  <si>
    <t>32</t>
  </si>
  <si>
    <t>Materijalni rashodi</t>
  </si>
  <si>
    <t>321</t>
  </si>
  <si>
    <t>Naknade troškova zaposlenima</t>
  </si>
  <si>
    <t>322</t>
  </si>
  <si>
    <t>Rashodi za materijal i energiju</t>
  </si>
  <si>
    <t>323</t>
  </si>
  <si>
    <t>Rashodi za usluge</t>
  </si>
  <si>
    <t>---</t>
  </si>
  <si>
    <t>329</t>
  </si>
  <si>
    <t>Ostali nespomenuti rashodi poslovanja</t>
  </si>
  <si>
    <t>34</t>
  </si>
  <si>
    <t>Financijski rashodi</t>
  </si>
  <si>
    <t>Kamate na primljene kredite i kamate</t>
  </si>
  <si>
    <t>343</t>
  </si>
  <si>
    <t>Ostali financijski rashodi</t>
  </si>
  <si>
    <t>35</t>
  </si>
  <si>
    <t>Subvencije</t>
  </si>
  <si>
    <t>Subvencije trgovačkim društvima u javnom sektoru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</si>
  <si>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</si>
  <si>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</si>
  <si>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</si>
  <si>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</si>
  <si>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</si>
  <si>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</si>
  <si>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381</t>
  </si>
  <si>
    <t>Tekuće donacije</t>
  </si>
  <si>
    <t>RASHODI ZA NABAVU NEFINANCIJSKE IMOVINE</t>
  </si>
  <si>
    <t>4</t>
  </si>
  <si>
    <t>Rashodi (za nabavu nefinancijske imovine)</t>
  </si>
  <si>
    <t>42</t>
  </si>
  <si>
    <t>Rashodi za nabavu proizvedene dugotrajne imovine</t>
  </si>
  <si>
    <t>421</t>
  </si>
  <si>
    <t>Građevinski objekti</t>
  </si>
  <si>
    <t>422</t>
  </si>
  <si>
    <t>Postrojenja i oprema</t>
  </si>
  <si>
    <t>Nematerijalna proizvedena imovina</t>
  </si>
  <si>
    <t>Ukupno:</t>
  </si>
  <si>
    <t>IZDACI ZA FINANCIJSKU IMOVINU I OTPATE ZAJMOVA</t>
  </si>
  <si>
    <t>Izdaci za financijsku imovinu i otplate zajmova</t>
  </si>
  <si>
    <t>Izdaci za dionice i udjele u glavnici</t>
  </si>
  <si>
    <t>Dionice i udjeli u glavnici trgovačkih društava u javnom sektoru</t>
  </si>
  <si>
    <t>Izdaci za otplatu glavnice primljenih kredita i zajmova</t>
  </si>
  <si>
    <t>Otplata glavnice primljenih kredita i zajmova od kreditnih i ostalih financijskih institucija izvan javnog sektora</t>
  </si>
  <si>
    <t>Sveukupno:</t>
  </si>
  <si>
    <t>Pomoći dane u inozemstvo i unutar općeg proračuna</t>
  </si>
  <si>
    <t>Pomoći unutar općeg proračuna</t>
  </si>
  <si>
    <t>--</t>
  </si>
  <si>
    <t>index 21-20</t>
  </si>
  <si>
    <t>Kapitalne donacije</t>
  </si>
  <si>
    <t>index 22-21</t>
  </si>
  <si>
    <t xml:space="preserve">Proračuna za  2020. </t>
  </si>
  <si>
    <t xml:space="preserve">Projekcija
proračuna za  2023. 
</t>
  </si>
  <si>
    <t>index 23-22</t>
  </si>
  <si>
    <t xml:space="preserve">Proračuna za  2021. </t>
  </si>
  <si>
    <t xml:space="preserve">Proračuna za  2022. </t>
  </si>
  <si>
    <t xml:space="preserve">Projekcija
proračuna za  2024. 
</t>
  </si>
  <si>
    <t>index 24-23</t>
  </si>
  <si>
    <t xml:space="preserve"> PRORAČUN ZA 2022.G.</t>
  </si>
  <si>
    <t>Materijalna imovina - prirodna bogatstva</t>
  </si>
  <si>
    <t>Rashodi za nabavu neproizvedene dugotrajne imovine</t>
  </si>
</sst>
</file>

<file path=xl/styles.xml><?xml version="1.0" encoding="utf-8"?>
<styleSheet xmlns="http://schemas.openxmlformats.org/spreadsheetml/2006/main">
  <numFmts count="10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"/>
    <numFmt numFmtId="165" formatCode="#,##0.00\ &quot;kn&quot;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sz val="6"/>
      <name val="Times New Roman"/>
      <family val="1"/>
    </font>
    <font>
      <sz val="10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6"/>
      <color indexed="8"/>
      <name val="Times New Roman"/>
      <family val="1"/>
    </font>
    <font>
      <b/>
      <sz val="10"/>
      <name val="Arial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6"/>
      <color indexed="8"/>
      <name val="Times New Roman"/>
      <family val="1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b/>
      <sz val="10"/>
      <color indexed="40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Calibri"/>
      <family val="2"/>
    </font>
    <font>
      <b/>
      <i/>
      <sz val="11"/>
      <color indexed="8"/>
      <name val="Calibri"/>
      <family val="2"/>
    </font>
    <font>
      <b/>
      <i/>
      <sz val="6"/>
      <color indexed="8"/>
      <name val="Calibri"/>
      <family val="2"/>
    </font>
    <font>
      <sz val="6"/>
      <color indexed="8"/>
      <name val="Calibri"/>
      <family val="2"/>
    </font>
    <font>
      <i/>
      <sz val="11"/>
      <color indexed="8"/>
      <name val="Times New Roman"/>
      <family val="1"/>
    </font>
    <font>
      <sz val="12"/>
      <color indexed="8"/>
      <name val="Calibri"/>
      <family val="2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Calibri"/>
      <family val="2"/>
    </font>
    <font>
      <b/>
      <i/>
      <sz val="11"/>
      <color theme="1"/>
      <name val="Calibri"/>
      <family val="2"/>
    </font>
    <font>
      <b/>
      <i/>
      <sz val="6"/>
      <color theme="1"/>
      <name val="Calibri"/>
      <family val="2"/>
    </font>
    <font>
      <sz val="6"/>
      <color theme="1"/>
      <name val="Calibri"/>
      <family val="2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4"/>
      <color theme="1"/>
      <name val="Calibri"/>
      <family val="2"/>
    </font>
    <font>
      <sz val="12"/>
      <color theme="1"/>
      <name val="Calibri"/>
      <family val="2"/>
    </font>
  </fonts>
  <fills count="5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</borders>
  <cellStyleXfs count="10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0" fillId="20" borderId="1" applyNumberFormat="0" applyFont="0" applyAlignment="0" applyProtection="0"/>
    <xf numFmtId="0" fontId="49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50" fillId="28" borderId="2" applyNumberFormat="0" applyAlignment="0" applyProtection="0"/>
    <xf numFmtId="0" fontId="51" fillId="28" borderId="3" applyNumberFormat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58" fillId="0" borderId="7" applyNumberFormat="0" applyFill="0" applyAlignment="0" applyProtection="0"/>
    <xf numFmtId="0" fontId="59" fillId="31" borderId="8" applyNumberFormat="0" applyAlignment="0" applyProtection="0"/>
    <xf numFmtId="4" fontId="8" fillId="32" borderId="9" applyNumberFormat="0" applyProtection="0">
      <alignment vertical="center"/>
    </xf>
    <xf numFmtId="4" fontId="16" fillId="32" borderId="9" applyNumberFormat="0" applyProtection="0">
      <alignment vertical="center"/>
    </xf>
    <xf numFmtId="4" fontId="8" fillId="32" borderId="9" applyNumberFormat="0" applyProtection="0">
      <alignment horizontal="left" vertical="center" indent="1"/>
    </xf>
    <xf numFmtId="0" fontId="8" fillId="32" borderId="9" applyNumberFormat="0" applyProtection="0">
      <alignment horizontal="left" vertical="top" indent="1"/>
    </xf>
    <xf numFmtId="4" fontId="8" fillId="33" borderId="0" applyNumberFormat="0" applyProtection="0">
      <alignment horizontal="left" vertical="center" indent="1"/>
    </xf>
    <xf numFmtId="4" fontId="10" fillId="34" borderId="9" applyNumberFormat="0" applyProtection="0">
      <alignment horizontal="right" vertical="center"/>
    </xf>
    <xf numFmtId="4" fontId="10" fillId="35" borderId="9" applyNumberFormat="0" applyProtection="0">
      <alignment horizontal="right" vertical="center"/>
    </xf>
    <xf numFmtId="4" fontId="10" fillId="36" borderId="9" applyNumberFormat="0" applyProtection="0">
      <alignment horizontal="right" vertical="center"/>
    </xf>
    <xf numFmtId="4" fontId="10" fillId="37" borderId="9" applyNumberFormat="0" applyProtection="0">
      <alignment horizontal="right" vertical="center"/>
    </xf>
    <xf numFmtId="4" fontId="10" fillId="38" borderId="9" applyNumberFormat="0" applyProtection="0">
      <alignment horizontal="right" vertical="center"/>
    </xf>
    <xf numFmtId="4" fontId="10" fillId="39" borderId="9" applyNumberFormat="0" applyProtection="0">
      <alignment horizontal="right" vertical="center"/>
    </xf>
    <xf numFmtId="4" fontId="10" fillId="40" borderId="9" applyNumberFormat="0" applyProtection="0">
      <alignment horizontal="right" vertical="center"/>
    </xf>
    <xf numFmtId="4" fontId="10" fillId="41" borderId="9" applyNumberFormat="0" applyProtection="0">
      <alignment horizontal="right" vertical="center"/>
    </xf>
    <xf numFmtId="4" fontId="10" fillId="42" borderId="9" applyNumberFormat="0" applyProtection="0">
      <alignment horizontal="right" vertical="center"/>
    </xf>
    <xf numFmtId="4" fontId="8" fillId="43" borderId="10" applyNumberFormat="0" applyProtection="0">
      <alignment horizontal="left" vertical="center" indent="1"/>
    </xf>
    <xf numFmtId="4" fontId="10" fillId="44" borderId="0" applyNumberFormat="0" applyProtection="0">
      <alignment horizontal="left" vertical="center" indent="1"/>
    </xf>
    <xf numFmtId="4" fontId="17" fillId="45" borderId="0" applyNumberFormat="0" applyProtection="0">
      <alignment horizontal="left" vertical="center" indent="1"/>
    </xf>
    <xf numFmtId="4" fontId="18" fillId="33" borderId="9" applyNumberFormat="0" applyProtection="0">
      <alignment horizontal="center" vertical="top"/>
    </xf>
    <xf numFmtId="4" fontId="10" fillId="44" borderId="0" applyNumberFormat="0" applyProtection="0">
      <alignment horizontal="left" vertical="center" indent="1"/>
    </xf>
    <xf numFmtId="4" fontId="10" fillId="33" borderId="0" applyNumberFormat="0" applyProtection="0">
      <alignment horizontal="left" vertical="center" indent="1"/>
    </xf>
    <xf numFmtId="0" fontId="12" fillId="45" borderId="9" applyNumberFormat="0" applyProtection="0">
      <alignment horizontal="left" vertical="center" indent="1"/>
    </xf>
    <xf numFmtId="0" fontId="2" fillId="45" borderId="9" applyNumberFormat="0" applyProtection="0">
      <alignment horizontal="left" vertical="top" indent="1"/>
    </xf>
    <xf numFmtId="0" fontId="12" fillId="33" borderId="9" applyNumberFormat="0" applyProtection="0">
      <alignment horizontal="left" vertical="center" indent="1"/>
    </xf>
    <xf numFmtId="0" fontId="2" fillId="33" borderId="9" applyNumberFormat="0" applyProtection="0">
      <alignment horizontal="left" vertical="top" indent="1"/>
    </xf>
    <xf numFmtId="0" fontId="2" fillId="46" borderId="9" applyNumberFormat="0" applyProtection="0">
      <alignment horizontal="left" vertical="center" indent="1"/>
    </xf>
    <xf numFmtId="0" fontId="2" fillId="46" borderId="9" applyNumberFormat="0" applyProtection="0">
      <alignment horizontal="left" vertical="top" indent="1"/>
    </xf>
    <xf numFmtId="0" fontId="2" fillId="44" borderId="9" applyNumberFormat="0" applyProtection="0">
      <alignment horizontal="left" vertical="center" indent="1"/>
    </xf>
    <xf numFmtId="0" fontId="2" fillId="44" borderId="9" applyNumberFormat="0" applyProtection="0">
      <alignment horizontal="left" vertical="top" indent="1"/>
    </xf>
    <xf numFmtId="0" fontId="2" fillId="0" borderId="0">
      <alignment/>
      <protection/>
    </xf>
    <xf numFmtId="4" fontId="10" fillId="47" borderId="9" applyNumberFormat="0" applyProtection="0">
      <alignment vertical="center"/>
    </xf>
    <xf numFmtId="4" fontId="19" fillId="47" borderId="9" applyNumberFormat="0" applyProtection="0">
      <alignment vertical="center"/>
    </xf>
    <xf numFmtId="4" fontId="10" fillId="47" borderId="9" applyNumberFormat="0" applyProtection="0">
      <alignment horizontal="left" vertical="center" indent="1"/>
    </xf>
    <xf numFmtId="0" fontId="10" fillId="47" borderId="9" applyNumberFormat="0" applyProtection="0">
      <alignment horizontal="left" vertical="top" indent="1"/>
    </xf>
    <xf numFmtId="4" fontId="10" fillId="44" borderId="9" applyNumberFormat="0" applyProtection="0">
      <alignment horizontal="right" vertical="center"/>
    </xf>
    <xf numFmtId="4" fontId="19" fillId="44" borderId="9" applyNumberFormat="0" applyProtection="0">
      <alignment horizontal="right" vertical="center"/>
    </xf>
    <xf numFmtId="4" fontId="10" fillId="33" borderId="9" applyNumberFormat="0" applyProtection="0">
      <alignment horizontal="left" vertical="center" indent="1"/>
    </xf>
    <xf numFmtId="0" fontId="8" fillId="33" borderId="9" applyNumberFormat="0" applyProtection="0">
      <alignment horizontal="center" vertical="top"/>
    </xf>
    <xf numFmtId="4" fontId="20" fillId="48" borderId="0" applyNumberFormat="0" applyProtection="0">
      <alignment horizontal="left" vertical="center" indent="1"/>
    </xf>
    <xf numFmtId="4" fontId="21" fillId="44" borderId="9" applyNumberFormat="0" applyProtection="0">
      <alignment horizontal="right" vertical="center"/>
    </xf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11" applyNumberFormat="0" applyFill="0" applyAlignment="0" applyProtection="0"/>
    <xf numFmtId="0" fontId="63" fillId="49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Font="1" applyAlignment="1">
      <alignment/>
    </xf>
    <xf numFmtId="0" fontId="3" fillId="0" borderId="0" xfId="50" applyFont="1" applyFill="1" applyBorder="1">
      <alignment/>
      <protection/>
    </xf>
    <xf numFmtId="0" fontId="4" fillId="0" borderId="0" xfId="50" applyFont="1">
      <alignment/>
      <protection/>
    </xf>
    <xf numFmtId="0" fontId="5" fillId="0" borderId="0" xfId="50" applyFont="1" applyFill="1" applyBorder="1" applyAlignment="1">
      <alignment wrapText="1"/>
      <protection/>
    </xf>
    <xf numFmtId="164" fontId="5" fillId="0" borderId="0" xfId="50" applyNumberFormat="1" applyFont="1" applyFill="1" applyBorder="1" applyAlignment="1">
      <alignment horizontal="center"/>
      <protection/>
    </xf>
    <xf numFmtId="2" fontId="6" fillId="0" borderId="0" xfId="50" applyNumberFormat="1" applyFont="1" applyFill="1" applyBorder="1" applyAlignment="1">
      <alignment horizontal="center"/>
      <protection/>
    </xf>
    <xf numFmtId="0" fontId="7" fillId="0" borderId="12" xfId="51" applyFont="1" applyFill="1" applyBorder="1" applyAlignment="1">
      <alignment horizontal="justify" vertical="center"/>
      <protection/>
    </xf>
    <xf numFmtId="0" fontId="9" fillId="0" borderId="12" xfId="59" applyNumberFormat="1" applyFont="1" applyFill="1" applyBorder="1" applyAlignment="1">
      <alignment vertical="center" wrapText="1"/>
    </xf>
    <xf numFmtId="0" fontId="9" fillId="0" borderId="12" xfId="90" applyNumberFormat="1" applyFont="1" applyFill="1" applyBorder="1" applyAlignment="1">
      <alignment horizontal="center" vertical="center" wrapText="1"/>
    </xf>
    <xf numFmtId="2" fontId="11" fillId="0" borderId="12" xfId="90" applyNumberFormat="1" applyFont="1" applyFill="1" applyBorder="1" applyAlignment="1">
      <alignment horizontal="center" vertical="center" wrapText="1"/>
    </xf>
    <xf numFmtId="0" fontId="9" fillId="0" borderId="12" xfId="90" applyNumberFormat="1" applyFont="1" applyFill="1" applyBorder="1" applyAlignment="1" quotePrefix="1">
      <alignment horizontal="center" vertical="center" wrapText="1"/>
    </xf>
    <xf numFmtId="0" fontId="64" fillId="0" borderId="0" xfId="0" applyFont="1" applyAlignment="1">
      <alignment vertical="center"/>
    </xf>
    <xf numFmtId="3" fontId="13" fillId="0" borderId="0" xfId="88" applyNumberFormat="1" applyFont="1" applyFill="1" applyBorder="1" applyAlignment="1">
      <alignment horizontal="right" vertical="center"/>
    </xf>
    <xf numFmtId="2" fontId="11" fillId="0" borderId="0" xfId="88" applyNumberFormat="1" applyFont="1" applyFill="1" applyBorder="1" applyAlignment="1">
      <alignment horizontal="center" vertical="center"/>
    </xf>
    <xf numFmtId="4" fontId="13" fillId="0" borderId="0" xfId="88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5" fillId="0" borderId="0" xfId="50" applyFont="1" applyFill="1" applyBorder="1" applyAlignment="1">
      <alignment horizontal="center" vertical="center"/>
      <protection/>
    </xf>
    <xf numFmtId="0" fontId="5" fillId="0" borderId="0" xfId="79" applyFont="1" applyFill="1" applyBorder="1" applyAlignment="1">
      <alignment vertical="center" wrapText="1"/>
    </xf>
    <xf numFmtId="3" fontId="14" fillId="0" borderId="0" xfId="88" applyNumberFormat="1" applyFont="1" applyFill="1" applyBorder="1" applyAlignment="1">
      <alignment horizontal="right" vertical="center"/>
    </xf>
    <xf numFmtId="2" fontId="15" fillId="0" borderId="0" xfId="88" applyNumberFormat="1" applyFont="1" applyFill="1" applyBorder="1" applyAlignment="1">
      <alignment horizontal="center" vertical="center"/>
    </xf>
    <xf numFmtId="4" fontId="5" fillId="0" borderId="0" xfId="79" applyNumberFormat="1" applyFont="1" applyFill="1" applyBorder="1" applyAlignment="1">
      <alignment vertical="center" wrapText="1"/>
    </xf>
    <xf numFmtId="2" fontId="15" fillId="0" borderId="0" xfId="88" applyNumberFormat="1" applyFont="1" applyFill="1" applyBorder="1" applyAlignment="1" quotePrefix="1">
      <alignment horizontal="center" vertical="center"/>
    </xf>
    <xf numFmtId="2" fontId="11" fillId="0" borderId="0" xfId="88" applyNumberFormat="1" applyFont="1" applyFill="1" applyBorder="1" applyAlignment="1" quotePrefix="1">
      <alignment horizontal="center" vertical="center"/>
    </xf>
    <xf numFmtId="4" fontId="14" fillId="0" borderId="0" xfId="88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3" fillId="0" borderId="0" xfId="50" applyFont="1" applyFill="1" applyBorder="1" applyAlignment="1">
      <alignment vertical="center"/>
      <protection/>
    </xf>
    <xf numFmtId="0" fontId="6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5" fillId="50" borderId="0" xfId="0" applyFont="1" applyFill="1" applyAlignment="1">
      <alignment vertical="center"/>
    </xf>
    <xf numFmtId="0" fontId="65" fillId="50" borderId="0" xfId="0" applyFont="1" applyFill="1" applyAlignment="1">
      <alignment horizontal="right" vertical="center" wrapText="1"/>
    </xf>
    <xf numFmtId="2" fontId="11" fillId="50" borderId="0" xfId="88" applyNumberFormat="1" applyFont="1" applyFill="1" applyBorder="1" applyAlignment="1">
      <alignment horizontal="center" vertical="center"/>
    </xf>
    <xf numFmtId="4" fontId="0" fillId="50" borderId="0" xfId="0" applyNumberFormat="1" applyFont="1" applyFill="1" applyAlignment="1">
      <alignment vertical="center"/>
    </xf>
    <xf numFmtId="2" fontId="15" fillId="50" borderId="0" xfId="88" applyNumberFormat="1" applyFont="1" applyFill="1" applyBorder="1" applyAlignment="1">
      <alignment horizontal="center" vertical="center"/>
    </xf>
    <xf numFmtId="0" fontId="65" fillId="0" borderId="0" xfId="0" applyFont="1" applyAlignment="1">
      <alignment horizontal="right" vertical="center" wrapText="1"/>
    </xf>
    <xf numFmtId="3" fontId="0" fillId="0" borderId="0" xfId="0" applyNumberFormat="1" applyFont="1" applyAlignment="1">
      <alignment vertical="center"/>
    </xf>
    <xf numFmtId="0" fontId="4" fillId="0" borderId="0" xfId="50" applyFont="1" applyAlignment="1">
      <alignment vertical="center"/>
      <protection/>
    </xf>
    <xf numFmtId="0" fontId="5" fillId="0" borderId="0" xfId="50" applyFont="1" applyFill="1" applyBorder="1" applyAlignment="1">
      <alignment vertical="center" wrapText="1"/>
      <protection/>
    </xf>
    <xf numFmtId="164" fontId="5" fillId="0" borderId="0" xfId="50" applyNumberFormat="1" applyFont="1" applyFill="1" applyBorder="1" applyAlignment="1">
      <alignment horizontal="center" vertical="center"/>
      <protection/>
    </xf>
    <xf numFmtId="2" fontId="6" fillId="0" borderId="0" xfId="50" applyNumberFormat="1" applyFont="1" applyFill="1" applyBorder="1" applyAlignment="1">
      <alignment horizontal="center" vertical="center"/>
      <protection/>
    </xf>
    <xf numFmtId="0" fontId="5" fillId="0" borderId="12" xfId="51" applyFont="1" applyFill="1" applyBorder="1" applyAlignment="1">
      <alignment horizontal="justify" vertical="center"/>
      <protection/>
    </xf>
    <xf numFmtId="0" fontId="13" fillId="0" borderId="12" xfId="59" applyNumberFormat="1" applyFont="1" applyFill="1" applyBorder="1" applyAlignment="1">
      <alignment vertical="center" wrapText="1"/>
    </xf>
    <xf numFmtId="165" fontId="7" fillId="0" borderId="0" xfId="0" applyNumberFormat="1" applyFont="1" applyBorder="1" applyAlignment="1" applyProtection="1">
      <alignment vertical="center"/>
      <protection locked="0"/>
    </xf>
    <xf numFmtId="0" fontId="0" fillId="50" borderId="0" xfId="0" applyFont="1" applyFill="1" applyAlignment="1">
      <alignment vertical="center"/>
    </xf>
    <xf numFmtId="4" fontId="66" fillId="50" borderId="0" xfId="0" applyNumberFormat="1" applyFont="1" applyFill="1" applyAlignment="1">
      <alignment vertical="center"/>
    </xf>
    <xf numFmtId="4" fontId="65" fillId="50" borderId="0" xfId="0" applyNumberFormat="1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2" fontId="67" fillId="0" borderId="0" xfId="0" applyNumberFormat="1" applyFont="1" applyAlignment="1">
      <alignment horizontal="center"/>
    </xf>
    <xf numFmtId="3" fontId="0" fillId="0" borderId="0" xfId="0" applyNumberFormat="1" applyFont="1" applyAlignment="1">
      <alignment/>
    </xf>
    <xf numFmtId="3" fontId="3" fillId="0" borderId="0" xfId="0" applyNumberFormat="1" applyFont="1" applyFill="1" applyAlignment="1">
      <alignment vertical="center"/>
    </xf>
    <xf numFmtId="0" fontId="68" fillId="0" borderId="0" xfId="0" applyFont="1" applyAlignment="1">
      <alignment vertical="center"/>
    </xf>
    <xf numFmtId="0" fontId="22" fillId="0" borderId="0" xfId="50" applyFont="1" applyFill="1" applyBorder="1" applyAlignment="1">
      <alignment horizontal="center" vertical="center"/>
      <protection/>
    </xf>
    <xf numFmtId="0" fontId="22" fillId="0" borderId="0" xfId="75" applyFont="1" applyFill="1" applyBorder="1" applyAlignment="1">
      <alignment vertical="center" wrapText="1"/>
    </xf>
    <xf numFmtId="0" fontId="22" fillId="0" borderId="0" xfId="77" applyFont="1" applyFill="1" applyBorder="1" applyAlignment="1">
      <alignment vertical="center" wrapText="1"/>
    </xf>
    <xf numFmtId="0" fontId="23" fillId="0" borderId="0" xfId="50" applyFont="1" applyFill="1" applyBorder="1" applyAlignment="1">
      <alignment horizontal="center" vertical="center"/>
      <protection/>
    </xf>
    <xf numFmtId="0" fontId="23" fillId="0" borderId="0" xfId="79" applyFont="1" applyFill="1" applyBorder="1" applyAlignment="1">
      <alignment vertical="center" wrapText="1"/>
    </xf>
    <xf numFmtId="0" fontId="23" fillId="0" borderId="0" xfId="77" applyFont="1" applyFill="1" applyBorder="1" applyAlignment="1">
      <alignment vertical="center" wrapText="1"/>
    </xf>
    <xf numFmtId="0" fontId="69" fillId="0" borderId="0" xfId="0" applyFont="1" applyAlignment="1">
      <alignment vertical="center"/>
    </xf>
    <xf numFmtId="0" fontId="69" fillId="0" borderId="0" xfId="0" applyFont="1" applyAlignment="1">
      <alignment horizontal="center" vertical="center"/>
    </xf>
    <xf numFmtId="0" fontId="69" fillId="0" borderId="0" xfId="0" applyFont="1" applyAlignment="1">
      <alignment vertical="center" wrapText="1"/>
    </xf>
    <xf numFmtId="4" fontId="15" fillId="0" borderId="0" xfId="88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vertical="center"/>
    </xf>
    <xf numFmtId="165" fontId="24" fillId="0" borderId="0" xfId="0" applyNumberFormat="1" applyFont="1" applyAlignment="1">
      <alignment vertical="center"/>
    </xf>
    <xf numFmtId="165" fontId="46" fillId="0" borderId="0" xfId="0" applyNumberFormat="1" applyFont="1" applyAlignment="1">
      <alignment vertical="center"/>
    </xf>
    <xf numFmtId="0" fontId="70" fillId="0" borderId="0" xfId="0" applyFont="1" applyAlignment="1">
      <alignment horizontal="center"/>
    </xf>
    <xf numFmtId="0" fontId="71" fillId="0" borderId="0" xfId="0" applyFont="1" applyAlignment="1">
      <alignment horizontal="center"/>
    </xf>
  </cellXfs>
  <cellStyles count="88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Normal 2" xfId="50"/>
    <cellStyle name="Obično_PRIHODI 04. -07." xfId="51"/>
    <cellStyle name="Percent" xfId="52"/>
    <cellStyle name="Povezana ćelija" xfId="53"/>
    <cellStyle name="Provjera ćelije" xfId="54"/>
    <cellStyle name="SAPBEXaggData" xfId="55"/>
    <cellStyle name="SAPBEXaggDataEmph" xfId="56"/>
    <cellStyle name="SAPBEXaggItem" xfId="57"/>
    <cellStyle name="SAPBEXaggItemX" xfId="58"/>
    <cellStyle name="SAPBEXchaText" xfId="59"/>
    <cellStyle name="SAPBEXexcBad7" xfId="60"/>
    <cellStyle name="SAPBEXexcBad8" xfId="61"/>
    <cellStyle name="SAPBEXexcBad9" xfId="62"/>
    <cellStyle name="SAPBEXexcCritical4" xfId="63"/>
    <cellStyle name="SAPBEXexcCritical5" xfId="64"/>
    <cellStyle name="SAPBEXexcCritical6" xfId="65"/>
    <cellStyle name="SAPBEXexcGood1" xfId="66"/>
    <cellStyle name="SAPBEXexcGood2" xfId="67"/>
    <cellStyle name="SAPBEXexcGood3" xfId="68"/>
    <cellStyle name="SAPBEXfilterDrill" xfId="69"/>
    <cellStyle name="SAPBEXfilterItem" xfId="70"/>
    <cellStyle name="SAPBEXfilterText" xfId="71"/>
    <cellStyle name="SAPBEXformats" xfId="72"/>
    <cellStyle name="SAPBEXheaderItem" xfId="73"/>
    <cellStyle name="SAPBEXheaderText" xfId="74"/>
    <cellStyle name="SAPBEXHLevel0" xfId="75"/>
    <cellStyle name="SAPBEXHLevel0X" xfId="76"/>
    <cellStyle name="SAPBEXHLevel1" xfId="77"/>
    <cellStyle name="SAPBEXHLevel1X" xfId="78"/>
    <cellStyle name="SAPBEXHLevel2" xfId="79"/>
    <cellStyle name="SAPBEXHLevel2X" xfId="80"/>
    <cellStyle name="SAPBEXHLevel3" xfId="81"/>
    <cellStyle name="SAPBEXHLevel3X" xfId="82"/>
    <cellStyle name="SAPBEXinputData" xfId="83"/>
    <cellStyle name="SAPBEXresData" xfId="84"/>
    <cellStyle name="SAPBEXresDataEmph" xfId="85"/>
    <cellStyle name="SAPBEXresItem" xfId="86"/>
    <cellStyle name="SAPBEXresItemX" xfId="87"/>
    <cellStyle name="SAPBEXstdData" xfId="88"/>
    <cellStyle name="SAPBEXstdDataEmph" xfId="89"/>
    <cellStyle name="SAPBEXstdItem" xfId="90"/>
    <cellStyle name="SAPBEXstdItemX" xfId="91"/>
    <cellStyle name="SAPBEXtitle" xfId="92"/>
    <cellStyle name="SAPBEXundefined" xfId="93"/>
    <cellStyle name="Tekst objašnjenja" xfId="94"/>
    <cellStyle name="Tekst upozorenja" xfId="95"/>
    <cellStyle name="Ukupni zbroj" xfId="96"/>
    <cellStyle name="Unos" xfId="97"/>
    <cellStyle name="Currency" xfId="98"/>
    <cellStyle name="Currency [0]" xfId="99"/>
    <cellStyle name="Comma" xfId="100"/>
    <cellStyle name="Comma [0]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view="pageBreakPreview" zoomScale="70" zoomScaleSheetLayoutView="70" zoomScalePageLayoutView="0" workbookViewId="0" topLeftCell="A8">
      <selection activeCell="H38" sqref="H38"/>
    </sheetView>
  </sheetViews>
  <sheetFormatPr defaultColWidth="9.140625" defaultRowHeight="15"/>
  <cols>
    <col min="1" max="1" width="3.8515625" style="45" customWidth="1"/>
    <col min="2" max="2" width="4.7109375" style="45" customWidth="1"/>
    <col min="3" max="3" width="7.140625" style="45" customWidth="1"/>
    <col min="4" max="4" width="54.8515625" style="46" customWidth="1"/>
    <col min="5" max="5" width="13.7109375" style="45" customWidth="1"/>
    <col min="6" max="6" width="14.7109375" style="45" customWidth="1"/>
    <col min="7" max="7" width="3.7109375" style="47" customWidth="1"/>
    <col min="8" max="8" width="14.421875" style="45" customWidth="1"/>
    <col min="9" max="9" width="4.00390625" style="47" customWidth="1"/>
    <col min="10" max="10" width="12.8515625" style="45" customWidth="1"/>
    <col min="11" max="11" width="3.28125" style="47" customWidth="1"/>
    <col min="12" max="12" width="13.28125" style="45" customWidth="1"/>
    <col min="13" max="13" width="3.28125" style="47" customWidth="1"/>
  </cols>
  <sheetData>
    <row r="1" spans="1:13" ht="18.7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</row>
    <row r="2" spans="1:13" ht="15.75">
      <c r="A2" s="65" t="s">
        <v>76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</row>
    <row r="3" spans="1:13" ht="15.75">
      <c r="A3" s="65" t="s">
        <v>1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5" customHeight="1">
      <c r="A4" s="1" t="s">
        <v>2</v>
      </c>
      <c r="B4" s="2"/>
      <c r="C4" s="2"/>
      <c r="D4" s="3"/>
      <c r="E4" s="4"/>
      <c r="F4" s="4"/>
      <c r="G4" s="5"/>
      <c r="H4" s="4"/>
      <c r="I4" s="5"/>
      <c r="J4" s="4"/>
      <c r="K4" s="5"/>
      <c r="L4" s="4"/>
      <c r="M4" s="5"/>
    </row>
    <row r="5" spans="1:13" ht="15" customHeight="1">
      <c r="A5" s="2"/>
      <c r="B5" s="2"/>
      <c r="C5" s="2"/>
      <c r="D5" s="3"/>
      <c r="E5" s="4"/>
      <c r="F5" s="4"/>
      <c r="G5" s="5"/>
      <c r="H5" s="4"/>
      <c r="I5" s="5"/>
      <c r="J5" s="4"/>
      <c r="K5" s="5"/>
      <c r="L5" s="4"/>
      <c r="M5" s="5"/>
    </row>
    <row r="6" spans="1:13" s="11" customFormat="1" ht="40.5" customHeight="1">
      <c r="A6" s="6" t="s">
        <v>3</v>
      </c>
      <c r="B6" s="6" t="s">
        <v>4</v>
      </c>
      <c r="C6" s="6" t="s">
        <v>5</v>
      </c>
      <c r="D6" s="7" t="s">
        <v>6</v>
      </c>
      <c r="E6" s="8" t="s">
        <v>69</v>
      </c>
      <c r="F6" s="8" t="s">
        <v>72</v>
      </c>
      <c r="G6" s="9" t="s">
        <v>66</v>
      </c>
      <c r="H6" s="8" t="s">
        <v>73</v>
      </c>
      <c r="I6" s="9" t="s">
        <v>68</v>
      </c>
      <c r="J6" s="10" t="s">
        <v>70</v>
      </c>
      <c r="K6" s="9" t="s">
        <v>71</v>
      </c>
      <c r="L6" s="10" t="s">
        <v>74</v>
      </c>
      <c r="M6" s="9" t="s">
        <v>75</v>
      </c>
    </row>
    <row r="7" spans="1:13" s="15" customFormat="1" ht="16.5" customHeight="1">
      <c r="A7" s="51" t="s">
        <v>7</v>
      </c>
      <c r="B7" s="51" t="s">
        <v>8</v>
      </c>
      <c r="C7" s="51" t="s">
        <v>8</v>
      </c>
      <c r="D7" s="52" t="s">
        <v>9</v>
      </c>
      <c r="E7" s="14">
        <f>E8+E12+E17+E20+E24+E26+E22</f>
        <v>2126850</v>
      </c>
      <c r="F7" s="14">
        <f>F8+F12+F17+F20+F24+F26+F22</f>
        <v>2023549.19</v>
      </c>
      <c r="G7" s="13">
        <f aca="true" t="shared" si="0" ref="G7:G19">F7/E7</f>
        <v>0.951430138467687</v>
      </c>
      <c r="H7" s="14">
        <f>H8+H12+H17+H20+H24+H26+H22</f>
        <v>1855731.9100000001</v>
      </c>
      <c r="I7" s="13">
        <f>H7/F7</f>
        <v>0.917067852449883</v>
      </c>
      <c r="J7" s="14">
        <f>J8+J12+J17+J20+J24+J26+J22</f>
        <v>1979323.19</v>
      </c>
      <c r="K7" s="13">
        <f>J7/H7</f>
        <v>1.0665997493140051</v>
      </c>
      <c r="L7" s="14">
        <f>L8+L12+L17+L20+L24+L26+L22</f>
        <v>2013646.06</v>
      </c>
      <c r="M7" s="13">
        <f>L7/J7</f>
        <v>1.0173407102859235</v>
      </c>
    </row>
    <row r="8" spans="1:13" s="15" customFormat="1" ht="16.5" customHeight="1">
      <c r="A8" s="51" t="s">
        <v>8</v>
      </c>
      <c r="B8" s="51" t="s">
        <v>10</v>
      </c>
      <c r="C8" s="51" t="s">
        <v>8</v>
      </c>
      <c r="D8" s="53" t="s">
        <v>11</v>
      </c>
      <c r="E8" s="14">
        <f>SUM(E9:E11)</f>
        <v>309300</v>
      </c>
      <c r="F8" s="14">
        <f>SUM(F9:F11)</f>
        <v>319999.19</v>
      </c>
      <c r="G8" s="13">
        <f t="shared" si="0"/>
        <v>1.034591626252829</v>
      </c>
      <c r="H8" s="14">
        <f>SUM(H9:H11)</f>
        <v>301881.91000000003</v>
      </c>
      <c r="I8" s="13">
        <f aca="true" t="shared" si="1" ref="I8:I37">H8/F8</f>
        <v>0.9433833566891218</v>
      </c>
      <c r="J8" s="12">
        <v>330573.19</v>
      </c>
      <c r="K8" s="13">
        <f>J8/H8</f>
        <v>1.0950414021164765</v>
      </c>
      <c r="L8" s="12">
        <v>331896.06</v>
      </c>
      <c r="M8" s="13">
        <f>L8/J8</f>
        <v>1.004001746179114</v>
      </c>
    </row>
    <row r="9" spans="1:13" s="15" customFormat="1" ht="16.5" customHeight="1">
      <c r="A9" s="54" t="s">
        <v>8</v>
      </c>
      <c r="B9" s="54" t="s">
        <v>8</v>
      </c>
      <c r="C9" s="54" t="s">
        <v>12</v>
      </c>
      <c r="D9" s="55" t="s">
        <v>13</v>
      </c>
      <c r="E9" s="61">
        <v>260060</v>
      </c>
      <c r="F9" s="61">
        <v>269527.2</v>
      </c>
      <c r="G9" s="19">
        <f t="shared" si="0"/>
        <v>1.0364039067907407</v>
      </c>
      <c r="H9" s="61">
        <v>253971.6</v>
      </c>
      <c r="I9" s="19">
        <f t="shared" si="1"/>
        <v>0.9422856023436595</v>
      </c>
      <c r="J9" s="18"/>
      <c r="K9" s="13"/>
      <c r="L9" s="18"/>
      <c r="M9" s="13"/>
    </row>
    <row r="10" spans="1:13" s="15" customFormat="1" ht="16.5" customHeight="1">
      <c r="A10" s="54" t="s">
        <v>8</v>
      </c>
      <c r="B10" s="54" t="s">
        <v>8</v>
      </c>
      <c r="C10" s="54" t="s">
        <v>14</v>
      </c>
      <c r="D10" s="55" t="s">
        <v>15</v>
      </c>
      <c r="E10" s="61">
        <v>6000</v>
      </c>
      <c r="F10" s="61">
        <v>6000</v>
      </c>
      <c r="G10" s="19">
        <f t="shared" si="0"/>
        <v>1</v>
      </c>
      <c r="H10" s="61">
        <v>6000</v>
      </c>
      <c r="I10" s="19">
        <f t="shared" si="1"/>
        <v>1</v>
      </c>
      <c r="J10" s="18"/>
      <c r="K10" s="13"/>
      <c r="L10" s="18"/>
      <c r="M10" s="13"/>
    </row>
    <row r="11" spans="1:13" s="15" customFormat="1" ht="16.5" customHeight="1">
      <c r="A11" s="54" t="s">
        <v>8</v>
      </c>
      <c r="B11" s="54" t="s">
        <v>8</v>
      </c>
      <c r="C11" s="54" t="s">
        <v>16</v>
      </c>
      <c r="D11" s="55" t="s">
        <v>17</v>
      </c>
      <c r="E11" s="61">
        <v>43240</v>
      </c>
      <c r="F11" s="61">
        <v>44471.99</v>
      </c>
      <c r="G11" s="19">
        <f t="shared" si="0"/>
        <v>1.0284919056429231</v>
      </c>
      <c r="H11" s="61">
        <v>41910.31</v>
      </c>
      <c r="I11" s="19">
        <f t="shared" si="1"/>
        <v>0.942397900341316</v>
      </c>
      <c r="J11" s="18"/>
      <c r="K11" s="13"/>
      <c r="L11" s="18"/>
      <c r="M11" s="13"/>
    </row>
    <row r="12" spans="1:13" s="15" customFormat="1" ht="16.5" customHeight="1">
      <c r="A12" s="51" t="s">
        <v>8</v>
      </c>
      <c r="B12" s="51" t="s">
        <v>18</v>
      </c>
      <c r="C12" s="51" t="s">
        <v>8</v>
      </c>
      <c r="D12" s="53" t="s">
        <v>19</v>
      </c>
      <c r="E12" s="14">
        <f>SUM(E13:E16)</f>
        <v>1144050</v>
      </c>
      <c r="F12" s="14">
        <f>SUM(F13:F16)</f>
        <v>988050</v>
      </c>
      <c r="G12" s="13">
        <f t="shared" si="0"/>
        <v>0.8636423233250295</v>
      </c>
      <c r="H12" s="14">
        <f>SUM(H13:H16)</f>
        <v>820350</v>
      </c>
      <c r="I12" s="13">
        <f t="shared" si="1"/>
        <v>0.8302717473812053</v>
      </c>
      <c r="J12" s="12">
        <v>1039250</v>
      </c>
      <c r="K12" s="13">
        <f>J12/H12</f>
        <v>1.2668373255317853</v>
      </c>
      <c r="L12" s="12">
        <f>1049250+30000</f>
        <v>1079250</v>
      </c>
      <c r="M12" s="13">
        <f>L12/J12</f>
        <v>1.0384892951647824</v>
      </c>
    </row>
    <row r="13" spans="1:13" s="15" customFormat="1" ht="33.75" customHeight="1">
      <c r="A13" s="54" t="s">
        <v>8</v>
      </c>
      <c r="B13" s="54" t="s">
        <v>8</v>
      </c>
      <c r="C13" s="54" t="s">
        <v>20</v>
      </c>
      <c r="D13" s="55" t="s">
        <v>21</v>
      </c>
      <c r="E13" s="61">
        <v>9600</v>
      </c>
      <c r="F13" s="61">
        <v>9600</v>
      </c>
      <c r="G13" s="19">
        <f t="shared" si="0"/>
        <v>1</v>
      </c>
      <c r="H13" s="61">
        <v>9900</v>
      </c>
      <c r="I13" s="19">
        <f t="shared" si="1"/>
        <v>1.03125</v>
      </c>
      <c r="J13" s="18"/>
      <c r="K13" s="13"/>
      <c r="L13" s="18"/>
      <c r="M13" s="13"/>
    </row>
    <row r="14" spans="1:13" s="15" customFormat="1" ht="29.25" customHeight="1">
      <c r="A14" s="54" t="s">
        <v>8</v>
      </c>
      <c r="B14" s="54" t="s">
        <v>8</v>
      </c>
      <c r="C14" s="54" t="s">
        <v>22</v>
      </c>
      <c r="D14" s="55" t="s">
        <v>23</v>
      </c>
      <c r="E14" s="61">
        <v>235000</v>
      </c>
      <c r="F14" s="61">
        <v>275000</v>
      </c>
      <c r="G14" s="19">
        <f t="shared" si="0"/>
        <v>1.1702127659574468</v>
      </c>
      <c r="H14" s="61">
        <v>265000</v>
      </c>
      <c r="I14" s="19">
        <f t="shared" si="1"/>
        <v>0.9636363636363636</v>
      </c>
      <c r="J14" s="18"/>
      <c r="K14" s="13"/>
      <c r="L14" s="18"/>
      <c r="M14" s="13"/>
    </row>
    <row r="15" spans="1:13" s="15" customFormat="1" ht="16.5" customHeight="1">
      <c r="A15" s="54" t="s">
        <v>8</v>
      </c>
      <c r="B15" s="54" t="s">
        <v>8</v>
      </c>
      <c r="C15" s="54" t="s">
        <v>24</v>
      </c>
      <c r="D15" s="55" t="s">
        <v>25</v>
      </c>
      <c r="E15" s="61">
        <v>863250</v>
      </c>
      <c r="F15" s="61">
        <v>628250</v>
      </c>
      <c r="G15" s="19">
        <f t="shared" si="0"/>
        <v>0.7277729510570519</v>
      </c>
      <c r="H15" s="61">
        <v>510250</v>
      </c>
      <c r="I15" s="19">
        <f t="shared" si="1"/>
        <v>0.8121766812574612</v>
      </c>
      <c r="J15" s="18"/>
      <c r="K15" s="13"/>
      <c r="L15" s="18"/>
      <c r="M15" s="13"/>
    </row>
    <row r="16" spans="1:13" s="15" customFormat="1" ht="32.25" customHeight="1">
      <c r="A16" s="54" t="s">
        <v>8</v>
      </c>
      <c r="B16" s="54" t="s">
        <v>8</v>
      </c>
      <c r="C16" s="54" t="s">
        <v>27</v>
      </c>
      <c r="D16" s="55" t="s">
        <v>28</v>
      </c>
      <c r="E16" s="61">
        <v>36200</v>
      </c>
      <c r="F16" s="61">
        <v>75200</v>
      </c>
      <c r="G16" s="19">
        <f t="shared" si="0"/>
        <v>2.0773480662983426</v>
      </c>
      <c r="H16" s="61">
        <v>35200</v>
      </c>
      <c r="I16" s="19">
        <f t="shared" si="1"/>
        <v>0.46808510638297873</v>
      </c>
      <c r="J16" s="18"/>
      <c r="K16" s="13"/>
      <c r="L16" s="18"/>
      <c r="M16" s="13"/>
    </row>
    <row r="17" spans="1:13" s="15" customFormat="1" ht="16.5" customHeight="1">
      <c r="A17" s="51" t="s">
        <v>8</v>
      </c>
      <c r="B17" s="51" t="s">
        <v>29</v>
      </c>
      <c r="C17" s="51" t="s">
        <v>8</v>
      </c>
      <c r="D17" s="53" t="s">
        <v>30</v>
      </c>
      <c r="E17" s="14">
        <f>SUM(E18:E19)</f>
        <v>14000</v>
      </c>
      <c r="F17" s="14">
        <f>SUM(F18:F19)</f>
        <v>14000</v>
      </c>
      <c r="G17" s="13">
        <f t="shared" si="0"/>
        <v>1</v>
      </c>
      <c r="H17" s="14">
        <f>SUM(H18:H19)</f>
        <v>14000</v>
      </c>
      <c r="I17" s="13">
        <f t="shared" si="1"/>
        <v>1</v>
      </c>
      <c r="J17" s="12">
        <v>14000</v>
      </c>
      <c r="K17" s="13">
        <f>J17/H17</f>
        <v>1</v>
      </c>
      <c r="L17" s="12">
        <v>14000</v>
      </c>
      <c r="M17" s="13">
        <f>L17/J17</f>
        <v>1</v>
      </c>
    </row>
    <row r="18" spans="1:13" s="15" customFormat="1" ht="34.5" customHeight="1" hidden="1">
      <c r="A18" s="54" t="s">
        <v>8</v>
      </c>
      <c r="B18" s="54" t="s">
        <v>8</v>
      </c>
      <c r="C18" s="54">
        <v>342</v>
      </c>
      <c r="D18" s="55" t="s">
        <v>31</v>
      </c>
      <c r="E18" s="62">
        <v>0</v>
      </c>
      <c r="F18" s="62">
        <v>0</v>
      </c>
      <c r="G18" s="19" t="e">
        <f t="shared" si="0"/>
        <v>#DIV/0!</v>
      </c>
      <c r="H18" s="62">
        <v>0</v>
      </c>
      <c r="I18" s="19" t="e">
        <f t="shared" si="1"/>
        <v>#DIV/0!</v>
      </c>
      <c r="J18" s="18"/>
      <c r="K18" s="13"/>
      <c r="L18" s="18"/>
      <c r="M18" s="13"/>
    </row>
    <row r="19" spans="1:13" s="15" customFormat="1" ht="16.5" customHeight="1">
      <c r="A19" s="54" t="s">
        <v>8</v>
      </c>
      <c r="B19" s="54" t="s">
        <v>8</v>
      </c>
      <c r="C19" s="54" t="s">
        <v>32</v>
      </c>
      <c r="D19" s="55" t="s">
        <v>33</v>
      </c>
      <c r="E19" s="62">
        <v>14000</v>
      </c>
      <c r="F19" s="62">
        <v>14000</v>
      </c>
      <c r="G19" s="19">
        <f t="shared" si="0"/>
        <v>1</v>
      </c>
      <c r="H19" s="62">
        <v>14000</v>
      </c>
      <c r="I19" s="19">
        <f t="shared" si="1"/>
        <v>1</v>
      </c>
      <c r="J19" s="18"/>
      <c r="K19" s="13"/>
      <c r="L19" s="18"/>
      <c r="M19" s="13"/>
    </row>
    <row r="20" spans="1:13" s="15" customFormat="1" ht="16.5" customHeight="1" hidden="1">
      <c r="A20" s="51" t="s">
        <v>8</v>
      </c>
      <c r="B20" s="51" t="s">
        <v>34</v>
      </c>
      <c r="C20" s="51" t="s">
        <v>8</v>
      </c>
      <c r="D20" s="53" t="s">
        <v>35</v>
      </c>
      <c r="E20" s="14">
        <f>SUM(E21:E21)</f>
        <v>0</v>
      </c>
      <c r="F20" s="14">
        <f>SUM(F21:F21)</f>
        <v>0</v>
      </c>
      <c r="G20" s="22" t="s">
        <v>26</v>
      </c>
      <c r="H20" s="14">
        <f>SUM(H21:H21)</f>
        <v>0</v>
      </c>
      <c r="I20" s="22" t="s">
        <v>26</v>
      </c>
      <c r="J20" s="12">
        <v>0</v>
      </c>
      <c r="K20" s="22" t="s">
        <v>26</v>
      </c>
      <c r="L20" s="12">
        <v>0</v>
      </c>
      <c r="M20" s="22" t="s">
        <v>26</v>
      </c>
    </row>
    <row r="21" spans="1:13" s="24" customFormat="1" ht="36" customHeight="1" hidden="1">
      <c r="A21" s="54"/>
      <c r="B21" s="54"/>
      <c r="C21" s="54">
        <v>351</v>
      </c>
      <c r="D21" s="56" t="s">
        <v>36</v>
      </c>
      <c r="E21" s="23"/>
      <c r="F21" s="23"/>
      <c r="G21" s="21" t="s">
        <v>65</v>
      </c>
      <c r="H21" s="23"/>
      <c r="I21" s="21" t="s">
        <v>26</v>
      </c>
      <c r="J21" s="18"/>
      <c r="K21" s="19"/>
      <c r="L21" s="18"/>
      <c r="M21" s="19"/>
    </row>
    <row r="22" spans="1:13" s="24" customFormat="1" ht="36" customHeight="1">
      <c r="A22" s="51" t="s">
        <v>8</v>
      </c>
      <c r="B22" s="51">
        <v>36</v>
      </c>
      <c r="C22" s="51" t="s">
        <v>8</v>
      </c>
      <c r="D22" s="53" t="s">
        <v>63</v>
      </c>
      <c r="E22" s="14">
        <f>SUM(E23:E23)</f>
        <v>50000</v>
      </c>
      <c r="F22" s="14">
        <f>SUM(F23:F23)</f>
        <v>50000</v>
      </c>
      <c r="G22" s="13">
        <f aca="true" t="shared" si="2" ref="G22:G27">F22/E22</f>
        <v>1</v>
      </c>
      <c r="H22" s="14">
        <f>SUM(H23:H23)</f>
        <v>35000</v>
      </c>
      <c r="I22" s="13">
        <f t="shared" si="1"/>
        <v>0.7</v>
      </c>
      <c r="J22" s="12">
        <v>0</v>
      </c>
      <c r="K22" s="13">
        <f>J22/H22</f>
        <v>0</v>
      </c>
      <c r="L22" s="12">
        <v>20000</v>
      </c>
      <c r="M22" s="22" t="s">
        <v>26</v>
      </c>
    </row>
    <row r="23" spans="1:13" s="24" customFormat="1" ht="36" customHeight="1">
      <c r="A23" s="54"/>
      <c r="B23" s="54"/>
      <c r="C23" s="54">
        <v>363</v>
      </c>
      <c r="D23" s="56" t="s">
        <v>64</v>
      </c>
      <c r="E23" s="23">
        <v>50000</v>
      </c>
      <c r="F23" s="23">
        <v>50000</v>
      </c>
      <c r="G23" s="19">
        <f t="shared" si="2"/>
        <v>1</v>
      </c>
      <c r="H23" s="23">
        <v>35000</v>
      </c>
      <c r="I23" s="19">
        <f t="shared" si="1"/>
        <v>0.7</v>
      </c>
      <c r="J23" s="18"/>
      <c r="K23" s="19"/>
      <c r="L23" s="18"/>
      <c r="M23" s="19"/>
    </row>
    <row r="24" spans="1:13" s="15" customFormat="1" ht="47.25" customHeight="1">
      <c r="A24" s="51" t="s">
        <v>8</v>
      </c>
      <c r="B24" s="51" t="s">
        <v>37</v>
      </c>
      <c r="C24" s="51" t="s">
        <v>8</v>
      </c>
      <c r="D24" s="53" t="s">
        <v>38</v>
      </c>
      <c r="E24" s="14">
        <f>SUM(E25:E25)</f>
        <v>265000</v>
      </c>
      <c r="F24" s="14">
        <f>SUM(F25:F25)</f>
        <v>330000</v>
      </c>
      <c r="G24" s="13">
        <f t="shared" si="2"/>
        <v>1.2452830188679245</v>
      </c>
      <c r="H24" s="14">
        <f>SUM(H25:H25)</f>
        <v>375000</v>
      </c>
      <c r="I24" s="13">
        <f t="shared" si="1"/>
        <v>1.1363636363636365</v>
      </c>
      <c r="J24" s="12">
        <v>270000</v>
      </c>
      <c r="K24" s="13">
        <f>J24/H24</f>
        <v>0.72</v>
      </c>
      <c r="L24" s="12">
        <v>243000</v>
      </c>
      <c r="M24" s="13">
        <f>L24/J24</f>
        <v>0.9</v>
      </c>
    </row>
    <row r="25" spans="1:13" s="15" customFormat="1" ht="42.75" customHeight="1">
      <c r="A25" s="54" t="s">
        <v>8</v>
      </c>
      <c r="B25" s="54" t="s">
        <v>8</v>
      </c>
      <c r="C25" s="54" t="s">
        <v>39</v>
      </c>
      <c r="D25" s="55" t="s">
        <v>40</v>
      </c>
      <c r="E25" s="62">
        <v>265000</v>
      </c>
      <c r="F25" s="62">
        <v>330000</v>
      </c>
      <c r="G25" s="19">
        <f t="shared" si="2"/>
        <v>1.2452830188679245</v>
      </c>
      <c r="H25" s="62">
        <v>375000</v>
      </c>
      <c r="I25" s="13">
        <f t="shared" si="1"/>
        <v>1.1363636363636365</v>
      </c>
      <c r="J25" s="18"/>
      <c r="K25" s="13"/>
      <c r="L25" s="18"/>
      <c r="M25" s="13"/>
    </row>
    <row r="26" spans="1:13" s="15" customFormat="1" ht="16.5" customHeight="1">
      <c r="A26" s="51" t="s">
        <v>8</v>
      </c>
      <c r="B26" s="51" t="s">
        <v>41</v>
      </c>
      <c r="C26" s="51" t="s">
        <v>8</v>
      </c>
      <c r="D26" s="53" t="s">
        <v>42</v>
      </c>
      <c r="E26" s="14">
        <f>SUM(E27:E28)</f>
        <v>344500</v>
      </c>
      <c r="F26" s="14">
        <f>SUM(F27:F28)</f>
        <v>321500</v>
      </c>
      <c r="G26" s="13">
        <f t="shared" si="2"/>
        <v>0.9332365747460087</v>
      </c>
      <c r="H26" s="14">
        <f>SUM(H27:H28)</f>
        <v>309500</v>
      </c>
      <c r="I26" s="13">
        <f t="shared" si="1"/>
        <v>0.9626749611197511</v>
      </c>
      <c r="J26" s="12">
        <v>325500</v>
      </c>
      <c r="K26" s="13">
        <f>J26/H26</f>
        <v>1.0516962843295639</v>
      </c>
      <c r="L26" s="49">
        <v>325500</v>
      </c>
      <c r="M26" s="13">
        <f>L26/J26</f>
        <v>1</v>
      </c>
    </row>
    <row r="27" spans="1:13" s="15" customFormat="1" ht="16.5" customHeight="1">
      <c r="A27" s="54" t="s">
        <v>8</v>
      </c>
      <c r="B27" s="54" t="s">
        <v>8</v>
      </c>
      <c r="C27" s="54" t="s">
        <v>43</v>
      </c>
      <c r="D27" s="55" t="s">
        <v>44</v>
      </c>
      <c r="E27" s="62">
        <v>239500</v>
      </c>
      <c r="F27" s="62">
        <v>276500</v>
      </c>
      <c r="G27" s="60">
        <f t="shared" si="2"/>
        <v>1.1544885177453028</v>
      </c>
      <c r="H27" s="62">
        <v>214500</v>
      </c>
      <c r="I27" s="19">
        <f t="shared" si="1"/>
        <v>0.7757685352622061</v>
      </c>
      <c r="J27" s="18"/>
      <c r="K27" s="13"/>
      <c r="L27" s="18"/>
      <c r="M27" s="13"/>
    </row>
    <row r="28" spans="1:13" s="15" customFormat="1" ht="16.5" customHeight="1">
      <c r="A28" s="16"/>
      <c r="B28" s="16"/>
      <c r="C28" s="54">
        <v>386</v>
      </c>
      <c r="D28" s="55" t="s">
        <v>67</v>
      </c>
      <c r="E28" s="62">
        <v>105000</v>
      </c>
      <c r="F28" s="62">
        <v>45000</v>
      </c>
      <c r="G28" s="60"/>
      <c r="H28" s="62">
        <v>95000</v>
      </c>
      <c r="I28" s="19">
        <f t="shared" si="1"/>
        <v>2.111111111111111</v>
      </c>
      <c r="J28" s="18"/>
      <c r="K28" s="13"/>
      <c r="L28" s="18"/>
      <c r="M28" s="13"/>
    </row>
    <row r="29" spans="1:13" s="15" customFormat="1" ht="16.5" customHeight="1">
      <c r="A29" s="16"/>
      <c r="B29" s="16"/>
      <c r="C29" s="16"/>
      <c r="D29" s="17"/>
      <c r="E29" s="18"/>
      <c r="F29" s="18"/>
      <c r="G29" s="19"/>
      <c r="H29" s="18"/>
      <c r="I29" s="13"/>
      <c r="J29" s="18"/>
      <c r="K29" s="13"/>
      <c r="L29" s="18"/>
      <c r="M29" s="13"/>
    </row>
    <row r="30" spans="1:13" s="15" customFormat="1" ht="15" customHeight="1">
      <c r="A30" s="25" t="s">
        <v>45</v>
      </c>
      <c r="B30" s="16"/>
      <c r="C30" s="16"/>
      <c r="D30" s="17"/>
      <c r="E30" s="18"/>
      <c r="F30" s="18"/>
      <c r="G30" s="13"/>
      <c r="H30" s="18"/>
      <c r="I30" s="13"/>
      <c r="J30" s="18"/>
      <c r="K30" s="13"/>
      <c r="L30" s="18"/>
      <c r="M30" s="13"/>
    </row>
    <row r="31" spans="1:13" s="15" customFormat="1" ht="39.75" customHeight="1">
      <c r="A31" s="51" t="s">
        <v>46</v>
      </c>
      <c r="B31" s="51" t="s">
        <v>8</v>
      </c>
      <c r="C31" s="51" t="s">
        <v>8</v>
      </c>
      <c r="D31" s="52" t="s">
        <v>47</v>
      </c>
      <c r="E31" s="14">
        <f>E34+E32</f>
        <v>1255000</v>
      </c>
      <c r="F31" s="14">
        <f>F34+F32</f>
        <v>2825000</v>
      </c>
      <c r="G31" s="13">
        <f>F31/E31</f>
        <v>2.250996015936255</v>
      </c>
      <c r="H31" s="14">
        <f>H34+H32</f>
        <v>2965000</v>
      </c>
      <c r="I31" s="13">
        <f t="shared" si="1"/>
        <v>1.0495575221238937</v>
      </c>
      <c r="J31" s="14">
        <f>J34+J32</f>
        <v>1180000</v>
      </c>
      <c r="K31" s="13">
        <f>J31/H31</f>
        <v>0.3979763912310287</v>
      </c>
      <c r="L31" s="14">
        <f>L34+L32</f>
        <v>1210000</v>
      </c>
      <c r="M31" s="13">
        <f>L31/J31</f>
        <v>1.0254237288135593</v>
      </c>
    </row>
    <row r="32" spans="1:13" s="15" customFormat="1" ht="15">
      <c r="A32" s="51" t="s">
        <v>8</v>
      </c>
      <c r="B32" s="51">
        <v>41</v>
      </c>
      <c r="C32" s="51" t="s">
        <v>8</v>
      </c>
      <c r="D32" s="53" t="s">
        <v>78</v>
      </c>
      <c r="E32" s="14"/>
      <c r="F32" s="14"/>
      <c r="G32" s="13"/>
      <c r="H32" s="14">
        <f>SUM(H33)</f>
        <v>100000</v>
      </c>
      <c r="I32" s="13" t="e">
        <f>H32/F32</f>
        <v>#DIV/0!</v>
      </c>
      <c r="J32" s="12">
        <v>0</v>
      </c>
      <c r="K32" s="13">
        <f>J32/H32</f>
        <v>0</v>
      </c>
      <c r="L32" s="12">
        <v>0</v>
      </c>
      <c r="M32" s="22" t="s">
        <v>26</v>
      </c>
    </row>
    <row r="33" spans="1:13" s="15" customFormat="1" ht="15">
      <c r="A33" s="51"/>
      <c r="B33" s="51"/>
      <c r="C33" s="54">
        <v>411</v>
      </c>
      <c r="D33" s="55" t="s">
        <v>77</v>
      </c>
      <c r="E33" s="62"/>
      <c r="F33" s="62"/>
      <c r="G33" s="62"/>
      <c r="H33" s="62">
        <v>100000</v>
      </c>
      <c r="I33" s="13"/>
      <c r="J33" s="12"/>
      <c r="K33" s="13"/>
      <c r="L33" s="12"/>
      <c r="M33" s="13"/>
    </row>
    <row r="34" spans="1:13" s="15" customFormat="1" ht="15">
      <c r="A34" s="51" t="s">
        <v>8</v>
      </c>
      <c r="B34" s="51" t="s">
        <v>48</v>
      </c>
      <c r="C34" s="51" t="s">
        <v>8</v>
      </c>
      <c r="D34" s="53" t="s">
        <v>49</v>
      </c>
      <c r="E34" s="14">
        <f>E35+E36+E37</f>
        <v>1255000</v>
      </c>
      <c r="F34" s="14">
        <f>F35+F36+F37</f>
        <v>2825000</v>
      </c>
      <c r="G34" s="13">
        <f>F34/E34</f>
        <v>2.250996015936255</v>
      </c>
      <c r="H34" s="14">
        <f>H35+H36+H37</f>
        <v>2865000</v>
      </c>
      <c r="I34" s="13">
        <f t="shared" si="1"/>
        <v>1.0141592920353983</v>
      </c>
      <c r="J34" s="12">
        <f>1130000+50000</f>
        <v>1180000</v>
      </c>
      <c r="K34" s="13">
        <f>J34/H34</f>
        <v>0.4118673647469459</v>
      </c>
      <c r="L34" s="12">
        <f>1160000+50000</f>
        <v>1210000</v>
      </c>
      <c r="M34" s="13">
        <f>L34/J34</f>
        <v>1.0254237288135593</v>
      </c>
    </row>
    <row r="35" spans="1:13" s="15" customFormat="1" ht="16.5" customHeight="1">
      <c r="A35" s="54" t="s">
        <v>8</v>
      </c>
      <c r="B35" s="54" t="s">
        <v>8</v>
      </c>
      <c r="C35" s="54" t="s">
        <v>50</v>
      </c>
      <c r="D35" s="55" t="s">
        <v>51</v>
      </c>
      <c r="E35" s="62">
        <v>765000</v>
      </c>
      <c r="F35" s="62">
        <f>555000+1800000</f>
        <v>2355000</v>
      </c>
      <c r="G35" s="60">
        <f>F35/E35</f>
        <v>3.0784313725490198</v>
      </c>
      <c r="H35" s="62">
        <v>2470000</v>
      </c>
      <c r="I35" s="19">
        <f t="shared" si="1"/>
        <v>1.048832271762208</v>
      </c>
      <c r="J35" s="18"/>
      <c r="K35" s="13"/>
      <c r="L35" s="18"/>
      <c r="M35" s="13"/>
    </row>
    <row r="36" spans="1:13" s="26" customFormat="1" ht="16.5" customHeight="1">
      <c r="A36" s="54" t="s">
        <v>8</v>
      </c>
      <c r="B36" s="54" t="s">
        <v>8</v>
      </c>
      <c r="C36" s="54" t="s">
        <v>52</v>
      </c>
      <c r="D36" s="55" t="s">
        <v>53</v>
      </c>
      <c r="E36" s="62">
        <v>60000</v>
      </c>
      <c r="F36" s="62">
        <v>60000</v>
      </c>
      <c r="G36" s="19">
        <f>F36/E36</f>
        <v>1</v>
      </c>
      <c r="H36" s="62">
        <v>160000</v>
      </c>
      <c r="I36" s="19">
        <f t="shared" si="1"/>
        <v>2.6666666666666665</v>
      </c>
      <c r="J36" s="18"/>
      <c r="K36" s="13"/>
      <c r="L36" s="18"/>
      <c r="M36" s="13"/>
    </row>
    <row r="37" spans="1:13" s="50" customFormat="1" ht="15">
      <c r="A37" s="57"/>
      <c r="B37" s="57"/>
      <c r="C37" s="58">
        <v>426</v>
      </c>
      <c r="D37" s="59" t="s">
        <v>54</v>
      </c>
      <c r="E37" s="61">
        <v>430000</v>
      </c>
      <c r="F37" s="61">
        <v>410000</v>
      </c>
      <c r="G37" s="19">
        <f>F37/E37</f>
        <v>0.9534883720930233</v>
      </c>
      <c r="H37" s="61">
        <v>235000</v>
      </c>
      <c r="I37" s="19">
        <f t="shared" si="1"/>
        <v>0.573170731707317</v>
      </c>
      <c r="K37" s="13"/>
      <c r="M37" s="13"/>
    </row>
    <row r="38" spans="1:13" s="15" customFormat="1" ht="15">
      <c r="A38" s="24"/>
      <c r="B38" s="24"/>
      <c r="C38" s="24"/>
      <c r="D38" s="27"/>
      <c r="E38" s="24"/>
      <c r="F38" s="24"/>
      <c r="G38" s="13"/>
      <c r="H38" s="24"/>
      <c r="I38" s="13"/>
      <c r="J38" s="24"/>
      <c r="K38" s="13"/>
      <c r="L38" s="24"/>
      <c r="M38" s="13"/>
    </row>
    <row r="39" spans="1:13" s="15" customFormat="1" ht="15">
      <c r="A39" s="28"/>
      <c r="B39" s="28"/>
      <c r="C39" s="28"/>
      <c r="D39" s="29" t="s">
        <v>55</v>
      </c>
      <c r="E39" s="31">
        <f>E31+E7</f>
        <v>3381850</v>
      </c>
      <c r="F39" s="31">
        <f>F31+F7</f>
        <v>4848549.1899999995</v>
      </c>
      <c r="G39" s="30">
        <f>F39/E39</f>
        <v>1.433697292901814</v>
      </c>
      <c r="H39" s="31">
        <f>H31+H7</f>
        <v>4820731.91</v>
      </c>
      <c r="I39" s="32">
        <f>H39/F39</f>
        <v>0.9942627621356567</v>
      </c>
      <c r="J39" s="31">
        <f>J31+J7</f>
        <v>3159323.19</v>
      </c>
      <c r="K39" s="32">
        <f>J39/H39</f>
        <v>0.6553617270121125</v>
      </c>
      <c r="L39" s="31">
        <f>L31+L7</f>
        <v>3223646.06</v>
      </c>
      <c r="M39" s="32">
        <f>L39/J39</f>
        <v>1.0203596992557131</v>
      </c>
    </row>
    <row r="40" spans="1:13" s="15" customFormat="1" ht="15">
      <c r="A40" s="26"/>
      <c r="B40" s="26"/>
      <c r="C40" s="26"/>
      <c r="D40" s="33"/>
      <c r="E40" s="34"/>
      <c r="F40" s="34"/>
      <c r="G40" s="13"/>
      <c r="H40" s="34"/>
      <c r="I40" s="19"/>
      <c r="J40" s="34"/>
      <c r="K40" s="19"/>
      <c r="L40" s="34"/>
      <c r="M40" s="19"/>
    </row>
    <row r="41" spans="1:13" s="15" customFormat="1" ht="15.75">
      <c r="A41" s="26"/>
      <c r="B41" s="26"/>
      <c r="C41" s="26"/>
      <c r="D41" s="33"/>
      <c r="E41" s="63"/>
      <c r="F41" s="63"/>
      <c r="G41" s="13"/>
      <c r="H41" s="63"/>
      <c r="I41" s="19"/>
      <c r="J41" s="34"/>
      <c r="K41" s="19"/>
      <c r="L41" s="34"/>
      <c r="M41" s="19"/>
    </row>
    <row r="42" spans="1:13" s="15" customFormat="1" ht="15">
      <c r="A42" s="26"/>
      <c r="B42" s="26"/>
      <c r="C42" s="26"/>
      <c r="D42" s="33"/>
      <c r="E42" s="34"/>
      <c r="F42" s="34"/>
      <c r="G42" s="13"/>
      <c r="H42" s="34"/>
      <c r="I42" s="19"/>
      <c r="J42" s="34"/>
      <c r="K42" s="19"/>
      <c r="L42" s="34"/>
      <c r="M42" s="19"/>
    </row>
    <row r="43" spans="1:13" s="15" customFormat="1" ht="15">
      <c r="A43" s="25" t="s">
        <v>56</v>
      </c>
      <c r="B43" s="35"/>
      <c r="C43" s="35"/>
      <c r="D43" s="36"/>
      <c r="E43" s="37"/>
      <c r="F43" s="37"/>
      <c r="G43" s="38"/>
      <c r="H43" s="37"/>
      <c r="I43" s="38"/>
      <c r="J43" s="37"/>
      <c r="K43" s="38"/>
      <c r="L43" s="37"/>
      <c r="M43" s="38"/>
    </row>
    <row r="44" spans="1:13" s="15" customFormat="1" ht="15">
      <c r="A44" s="35"/>
      <c r="B44" s="35"/>
      <c r="C44" s="35"/>
      <c r="D44" s="36"/>
      <c r="E44" s="37"/>
      <c r="F44" s="37"/>
      <c r="G44" s="38"/>
      <c r="H44" s="37"/>
      <c r="I44" s="38"/>
      <c r="J44" s="37"/>
      <c r="K44" s="38"/>
      <c r="L44" s="37"/>
      <c r="M44" s="38"/>
    </row>
    <row r="45" spans="1:13" s="15" customFormat="1" ht="51">
      <c r="A45" s="39" t="s">
        <v>3</v>
      </c>
      <c r="B45" s="39" t="s">
        <v>4</v>
      </c>
      <c r="C45" s="39" t="s">
        <v>5</v>
      </c>
      <c r="D45" s="40" t="s">
        <v>6</v>
      </c>
      <c r="E45" s="8" t="s">
        <v>69</v>
      </c>
      <c r="F45" s="8" t="s">
        <v>72</v>
      </c>
      <c r="G45" s="9" t="s">
        <v>66</v>
      </c>
      <c r="H45" s="8" t="s">
        <v>73</v>
      </c>
      <c r="I45" s="9" t="s">
        <v>68</v>
      </c>
      <c r="J45" s="10" t="s">
        <v>70</v>
      </c>
      <c r="K45" s="9" t="s">
        <v>71</v>
      </c>
      <c r="L45" s="10" t="s">
        <v>74</v>
      </c>
      <c r="M45" s="9" t="s">
        <v>75</v>
      </c>
    </row>
    <row r="46" spans="1:13" s="15" customFormat="1" ht="15">
      <c r="A46" s="51">
        <v>5</v>
      </c>
      <c r="B46" s="51" t="s">
        <v>8</v>
      </c>
      <c r="C46" s="51" t="s">
        <v>8</v>
      </c>
      <c r="D46" s="52" t="s">
        <v>57</v>
      </c>
      <c r="E46" s="12">
        <f>E47+E49</f>
        <v>0</v>
      </c>
      <c r="F46" s="12">
        <f>F47+F49</f>
        <v>0</v>
      </c>
      <c r="G46" s="22" t="s">
        <v>26</v>
      </c>
      <c r="H46" s="12">
        <f>H47+H49</f>
        <v>0</v>
      </c>
      <c r="I46" s="22" t="s">
        <v>26</v>
      </c>
      <c r="J46" s="12">
        <f>J47+J49</f>
        <v>0</v>
      </c>
      <c r="K46" s="22" t="s">
        <v>26</v>
      </c>
      <c r="L46" s="12">
        <f>L47+L49</f>
        <v>0</v>
      </c>
      <c r="M46" s="22" t="s">
        <v>26</v>
      </c>
    </row>
    <row r="47" spans="1:13" s="15" customFormat="1" ht="15">
      <c r="A47" s="51" t="s">
        <v>8</v>
      </c>
      <c r="B47" s="51">
        <v>53</v>
      </c>
      <c r="C47" s="51" t="s">
        <v>8</v>
      </c>
      <c r="D47" s="53" t="s">
        <v>58</v>
      </c>
      <c r="E47" s="12">
        <v>0</v>
      </c>
      <c r="F47" s="12">
        <v>0</v>
      </c>
      <c r="G47" s="22" t="s">
        <v>26</v>
      </c>
      <c r="H47" s="12">
        <v>0</v>
      </c>
      <c r="I47" s="22" t="s">
        <v>26</v>
      </c>
      <c r="J47" s="12">
        <v>0</v>
      </c>
      <c r="K47" s="22" t="s">
        <v>26</v>
      </c>
      <c r="L47" s="12">
        <v>0</v>
      </c>
      <c r="M47" s="22" t="s">
        <v>26</v>
      </c>
    </row>
    <row r="48" spans="1:13" s="15" customFormat="1" ht="30">
      <c r="A48" s="54" t="s">
        <v>8</v>
      </c>
      <c r="B48" s="54" t="s">
        <v>8</v>
      </c>
      <c r="C48" s="54">
        <v>532</v>
      </c>
      <c r="D48" s="55" t="s">
        <v>59</v>
      </c>
      <c r="E48" s="20">
        <v>0</v>
      </c>
      <c r="F48" s="20">
        <v>0</v>
      </c>
      <c r="G48" s="21" t="s">
        <v>26</v>
      </c>
      <c r="H48" s="20">
        <v>0</v>
      </c>
      <c r="I48" s="13"/>
      <c r="J48" s="18"/>
      <c r="K48" s="13"/>
      <c r="L48" s="18"/>
      <c r="M48" s="13"/>
    </row>
    <row r="49" spans="1:13" s="15" customFormat="1" ht="15">
      <c r="A49" s="54"/>
      <c r="B49" s="51">
        <v>54</v>
      </c>
      <c r="C49" s="51" t="s">
        <v>8</v>
      </c>
      <c r="D49" s="53" t="s">
        <v>60</v>
      </c>
      <c r="E49" s="12">
        <f>E50</f>
        <v>0</v>
      </c>
      <c r="F49" s="12">
        <f>F50</f>
        <v>0</v>
      </c>
      <c r="G49" s="22" t="s">
        <v>26</v>
      </c>
      <c r="H49" s="12">
        <f>H50</f>
        <v>0</v>
      </c>
      <c r="I49" s="22" t="s">
        <v>26</v>
      </c>
      <c r="J49" s="12">
        <v>0</v>
      </c>
      <c r="K49" s="22" t="s">
        <v>26</v>
      </c>
      <c r="L49" s="12">
        <v>0</v>
      </c>
      <c r="M49" s="22" t="s">
        <v>26</v>
      </c>
    </row>
    <row r="50" spans="1:13" s="15" customFormat="1" ht="47.25" customHeight="1">
      <c r="A50" s="54"/>
      <c r="B50" s="54" t="s">
        <v>8</v>
      </c>
      <c r="C50" s="54">
        <v>544</v>
      </c>
      <c r="D50" s="55" t="s">
        <v>61</v>
      </c>
      <c r="E50" s="41">
        <v>0</v>
      </c>
      <c r="F50" s="41">
        <v>0</v>
      </c>
      <c r="G50" s="21" t="s">
        <v>26</v>
      </c>
      <c r="H50" s="41">
        <v>0</v>
      </c>
      <c r="I50" s="21" t="s">
        <v>26</v>
      </c>
      <c r="J50" s="18"/>
      <c r="K50" s="13"/>
      <c r="L50" s="18"/>
      <c r="M50" s="22"/>
    </row>
    <row r="51" spans="1:13" s="15" customFormat="1" ht="15">
      <c r="A51" s="16"/>
      <c r="B51" s="16"/>
      <c r="C51" s="16"/>
      <c r="D51" s="17"/>
      <c r="E51" s="18"/>
      <c r="F51" s="18"/>
      <c r="G51" s="21"/>
      <c r="H51" s="18"/>
      <c r="I51" s="13"/>
      <c r="J51" s="18"/>
      <c r="K51" s="13"/>
      <c r="L51" s="18"/>
      <c r="M51" s="13"/>
    </row>
    <row r="52" spans="1:13" s="15" customFormat="1" ht="15">
      <c r="A52" s="42"/>
      <c r="B52" s="42"/>
      <c r="C52" s="42"/>
      <c r="D52" s="29" t="s">
        <v>62</v>
      </c>
      <c r="E52" s="44">
        <f>E39+E46</f>
        <v>3381850</v>
      </c>
      <c r="F52" s="44">
        <f>F39+F46</f>
        <v>4848549.1899999995</v>
      </c>
      <c r="G52" s="43">
        <f>F52/E52</f>
        <v>1.433697292901814</v>
      </c>
      <c r="H52" s="44">
        <f>H39+H46</f>
        <v>4820731.91</v>
      </c>
      <c r="I52" s="43">
        <f>H52/F52</f>
        <v>0.9942627621356567</v>
      </c>
      <c r="J52" s="44">
        <f>J39+J46</f>
        <v>3159323.19</v>
      </c>
      <c r="K52" s="43">
        <f>J52/H52</f>
        <v>0.6553617270121125</v>
      </c>
      <c r="L52" s="44">
        <f>L39+L46</f>
        <v>3223646.06</v>
      </c>
      <c r="M52" s="43">
        <f>L52/J52</f>
        <v>1.0203596992557131</v>
      </c>
    </row>
    <row r="56" spans="10:12" ht="15">
      <c r="J56" s="48"/>
      <c r="L56" s="48"/>
    </row>
  </sheetData>
  <sheetProtection/>
  <mergeCells count="3">
    <mergeCell ref="A1:M1"/>
    <mergeCell ref="A2:M2"/>
    <mergeCell ref="A3:M3"/>
  </mergeCells>
  <printOptions/>
  <pageMargins left="0.11811023622047245" right="0.11811023622047245" top="0.35433070866141736" bottom="0.35433070866141736" header="0.31496062992125984" footer="0.31496062992125984"/>
  <pageSetup horizontalDpi="600" verticalDpi="600" orientation="landscape" paperSize="9" scale="94" r:id="rId1"/>
  <headerFooter>
    <oddFooter>&amp;C&amp;"-,Italic"&amp;8&amp;P/&amp;N&amp;R&amp;"-,Italic"&amp;8Općina  Zadvarje  -  &amp;A</oddFooter>
  </headerFooter>
  <rowBreaks count="1" manualBreakCount="1">
    <brk id="2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x54673</dc:creator>
  <cp:keywords/>
  <dc:description/>
  <cp:lastModifiedBy>Windows User</cp:lastModifiedBy>
  <cp:lastPrinted>2020-11-25T10:56:23Z</cp:lastPrinted>
  <dcterms:created xsi:type="dcterms:W3CDTF">2014-05-04T17:15:56Z</dcterms:created>
  <dcterms:modified xsi:type="dcterms:W3CDTF">2021-11-30T19:44:23Z</dcterms:modified>
  <cp:category/>
  <cp:version/>
  <cp:contentType/>
  <cp:contentStatus/>
</cp:coreProperties>
</file>