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LAN 2023" sheetId="1" r:id="rId1"/>
  </sheets>
  <definedNames>
    <definedName name="_xlnm.Print_Titles" localSheetId="0">'PLAN 2023'!$1:$4</definedName>
  </definedNames>
  <calcPr calcId="125725"/>
</workbook>
</file>

<file path=xl/calcChain.xml><?xml version="1.0" encoding="utf-8"?>
<calcChain xmlns="http://schemas.openxmlformats.org/spreadsheetml/2006/main">
  <c r="J203" i="1"/>
  <c r="I203"/>
  <c r="I202" s="1"/>
  <c r="H203"/>
  <c r="G203"/>
  <c r="G202" s="1"/>
  <c r="F203"/>
  <c r="J202"/>
  <c r="H202"/>
  <c r="F202"/>
  <c r="J200"/>
  <c r="I200"/>
  <c r="I199" s="1"/>
  <c r="H200"/>
  <c r="G200"/>
  <c r="G199" s="1"/>
  <c r="F200"/>
  <c r="J199"/>
  <c r="H199"/>
  <c r="F199"/>
  <c r="J197"/>
  <c r="I197"/>
  <c r="I196" s="1"/>
  <c r="H197"/>
  <c r="G197"/>
  <c r="G196" s="1"/>
  <c r="F197"/>
  <c r="J196"/>
  <c r="H196"/>
  <c r="F196"/>
  <c r="J194"/>
  <c r="I194"/>
  <c r="I193" s="1"/>
  <c r="H194"/>
  <c r="G194"/>
  <c r="G193" s="1"/>
  <c r="F194"/>
  <c r="J193"/>
  <c r="H193"/>
  <c r="F193"/>
  <c r="J192"/>
  <c r="J205" s="1"/>
  <c r="I192"/>
  <c r="H192"/>
  <c r="G192"/>
  <c r="F192"/>
  <c r="F205" s="1"/>
  <c r="J189"/>
  <c r="J188" s="1"/>
  <c r="I189"/>
  <c r="H189"/>
  <c r="H188" s="1"/>
  <c r="G189"/>
  <c r="F189"/>
  <c r="F188" s="1"/>
  <c r="I188"/>
  <c r="G188"/>
  <c r="J187"/>
  <c r="I187"/>
  <c r="H187"/>
  <c r="G187"/>
  <c r="F187"/>
  <c r="J185"/>
  <c r="I185"/>
  <c r="I184" s="1"/>
  <c r="H185"/>
  <c r="G185"/>
  <c r="G184" s="1"/>
  <c r="F185"/>
  <c r="J184"/>
  <c r="H184"/>
  <c r="F184"/>
  <c r="J182"/>
  <c r="I182"/>
  <c r="I181" s="1"/>
  <c r="H182"/>
  <c r="G182"/>
  <c r="G181" s="1"/>
  <c r="F182"/>
  <c r="J181"/>
  <c r="H181"/>
  <c r="F181"/>
  <c r="J180"/>
  <c r="I180"/>
  <c r="H180"/>
  <c r="G180"/>
  <c r="F180"/>
  <c r="J178"/>
  <c r="J177" s="1"/>
  <c r="I178"/>
  <c r="H178"/>
  <c r="H177" s="1"/>
  <c r="G178"/>
  <c r="F178"/>
  <c r="F177" s="1"/>
  <c r="I177"/>
  <c r="G177"/>
  <c r="J175"/>
  <c r="J174" s="1"/>
  <c r="I175"/>
  <c r="H175"/>
  <c r="H174" s="1"/>
  <c r="G175"/>
  <c r="F175"/>
  <c r="F174" s="1"/>
  <c r="I174"/>
  <c r="G174"/>
  <c r="J171"/>
  <c r="J170" s="1"/>
  <c r="I171"/>
  <c r="H171"/>
  <c r="H170" s="1"/>
  <c r="G171"/>
  <c r="F171"/>
  <c r="F170" s="1"/>
  <c r="I170"/>
  <c r="G170"/>
  <c r="J168"/>
  <c r="J167" s="1"/>
  <c r="I168"/>
  <c r="H168"/>
  <c r="H167" s="1"/>
  <c r="G168"/>
  <c r="F168"/>
  <c r="F167" s="1"/>
  <c r="I167"/>
  <c r="G167"/>
  <c r="J165"/>
  <c r="J164" s="1"/>
  <c r="I165"/>
  <c r="H165"/>
  <c r="H164" s="1"/>
  <c r="G165"/>
  <c r="F165"/>
  <c r="F164" s="1"/>
  <c r="I164"/>
  <c r="G164"/>
  <c r="J162"/>
  <c r="J161" s="1"/>
  <c r="I162"/>
  <c r="H162"/>
  <c r="H161" s="1"/>
  <c r="G162"/>
  <c r="F162"/>
  <c r="F161" s="1"/>
  <c r="I161"/>
  <c r="G161"/>
  <c r="J158"/>
  <c r="J157" s="1"/>
  <c r="I158"/>
  <c r="H158"/>
  <c r="H157" s="1"/>
  <c r="G158"/>
  <c r="F158"/>
  <c r="F157" s="1"/>
  <c r="I157"/>
  <c r="G157"/>
  <c r="J154"/>
  <c r="J153" s="1"/>
  <c r="I154"/>
  <c r="H154"/>
  <c r="H153" s="1"/>
  <c r="G154"/>
  <c r="F154"/>
  <c r="F153" s="1"/>
  <c r="I153"/>
  <c r="G153"/>
  <c r="J152"/>
  <c r="I152"/>
  <c r="H152"/>
  <c r="G152"/>
  <c r="F152"/>
  <c r="J150"/>
  <c r="I150"/>
  <c r="H150"/>
  <c r="G150"/>
  <c r="F150"/>
  <c r="J149"/>
  <c r="I149"/>
  <c r="H149"/>
  <c r="G149"/>
  <c r="F149"/>
  <c r="J145"/>
  <c r="I145"/>
  <c r="H145"/>
  <c r="G145"/>
  <c r="F145"/>
  <c r="J144"/>
  <c r="I144"/>
  <c r="H144"/>
  <c r="G144"/>
  <c r="F144"/>
  <c r="J142"/>
  <c r="I142"/>
  <c r="H142"/>
  <c r="G142"/>
  <c r="F142"/>
  <c r="J141"/>
  <c r="I141"/>
  <c r="H141"/>
  <c r="G141"/>
  <c r="F141"/>
  <c r="J139"/>
  <c r="I139"/>
  <c r="H139"/>
  <c r="G139"/>
  <c r="F139"/>
  <c r="J138"/>
  <c r="I138"/>
  <c r="H138"/>
  <c r="G138"/>
  <c r="F138"/>
  <c r="J136"/>
  <c r="I136"/>
  <c r="H136"/>
  <c r="G136"/>
  <c r="F136"/>
  <c r="J135"/>
  <c r="I135"/>
  <c r="H135"/>
  <c r="G135"/>
  <c r="F135"/>
  <c r="J134"/>
  <c r="I134"/>
  <c r="H134"/>
  <c r="G134"/>
  <c r="F134"/>
  <c r="H132"/>
  <c r="J131"/>
  <c r="I131"/>
  <c r="H131"/>
  <c r="G131"/>
  <c r="F131"/>
  <c r="J130"/>
  <c r="I130"/>
  <c r="H130"/>
  <c r="G130"/>
  <c r="J128"/>
  <c r="I128"/>
  <c r="H128"/>
  <c r="G128"/>
  <c r="F128"/>
  <c r="J125"/>
  <c r="I125"/>
  <c r="H125"/>
  <c r="G125"/>
  <c r="F125"/>
  <c r="J124"/>
  <c r="I124"/>
  <c r="H124"/>
  <c r="G124"/>
  <c r="F124"/>
  <c r="J122"/>
  <c r="I122"/>
  <c r="H122"/>
  <c r="G122"/>
  <c r="F122"/>
  <c r="J121"/>
  <c r="I121"/>
  <c r="H121"/>
  <c r="G121"/>
  <c r="F121"/>
  <c r="J120"/>
  <c r="I120"/>
  <c r="H120"/>
  <c r="G120"/>
  <c r="F120"/>
  <c r="J118"/>
  <c r="I118"/>
  <c r="H118"/>
  <c r="G118"/>
  <c r="F118"/>
  <c r="J117"/>
  <c r="I117"/>
  <c r="H117"/>
  <c r="G117"/>
  <c r="F117"/>
  <c r="J115"/>
  <c r="I115"/>
  <c r="H115"/>
  <c r="G115"/>
  <c r="F115"/>
  <c r="J114"/>
  <c r="I114"/>
  <c r="H114"/>
  <c r="G114"/>
  <c r="F114"/>
  <c r="J112"/>
  <c r="I112"/>
  <c r="H112"/>
  <c r="G112"/>
  <c r="F112"/>
  <c r="J111"/>
  <c r="I111"/>
  <c r="H111"/>
  <c r="G111"/>
  <c r="F111"/>
  <c r="J109"/>
  <c r="I109"/>
  <c r="H109"/>
  <c r="G109"/>
  <c r="F109"/>
  <c r="J108"/>
  <c r="I108"/>
  <c r="H108"/>
  <c r="G108"/>
  <c r="F108"/>
  <c r="J106"/>
  <c r="I106"/>
  <c r="H106"/>
  <c r="G106"/>
  <c r="F106"/>
  <c r="J103"/>
  <c r="I103"/>
  <c r="H103"/>
  <c r="G103"/>
  <c r="F103"/>
  <c r="J102"/>
  <c r="I102"/>
  <c r="H102"/>
  <c r="G102"/>
  <c r="F102"/>
  <c r="J101"/>
  <c r="I101"/>
  <c r="H101"/>
  <c r="G101"/>
  <c r="F101"/>
  <c r="J99"/>
  <c r="I99"/>
  <c r="H99"/>
  <c r="G99"/>
  <c r="F99"/>
  <c r="J97"/>
  <c r="I97"/>
  <c r="H97"/>
  <c r="G97"/>
  <c r="F97"/>
  <c r="H96"/>
  <c r="H95" s="1"/>
  <c r="J95"/>
  <c r="I95"/>
  <c r="I94" s="1"/>
  <c r="G95"/>
  <c r="G94" s="1"/>
  <c r="F95"/>
  <c r="J94"/>
  <c r="F94"/>
  <c r="J93"/>
  <c r="I93"/>
  <c r="G93"/>
  <c r="F93"/>
  <c r="J89"/>
  <c r="J88" s="1"/>
  <c r="I89"/>
  <c r="H89"/>
  <c r="H88" s="1"/>
  <c r="G89"/>
  <c r="F89"/>
  <c r="F88" s="1"/>
  <c r="I88"/>
  <c r="G88"/>
  <c r="J86"/>
  <c r="J85" s="1"/>
  <c r="I86"/>
  <c r="H86"/>
  <c r="H85" s="1"/>
  <c r="G86"/>
  <c r="F86"/>
  <c r="F85" s="1"/>
  <c r="I85"/>
  <c r="G85"/>
  <c r="J84"/>
  <c r="I84"/>
  <c r="H84"/>
  <c r="G84"/>
  <c r="F84"/>
  <c r="J80"/>
  <c r="I80"/>
  <c r="I79" s="1"/>
  <c r="H80"/>
  <c r="G80"/>
  <c r="G79" s="1"/>
  <c r="F80"/>
  <c r="J79"/>
  <c r="H79"/>
  <c r="F79"/>
  <c r="H78"/>
  <c r="H77"/>
  <c r="H76" s="1"/>
  <c r="J76"/>
  <c r="I76"/>
  <c r="I75" s="1"/>
  <c r="G76"/>
  <c r="G75" s="1"/>
  <c r="F76"/>
  <c r="J75"/>
  <c r="F75"/>
  <c r="J72"/>
  <c r="I72"/>
  <c r="I71" s="1"/>
  <c r="H72"/>
  <c r="G72"/>
  <c r="G71" s="1"/>
  <c r="F72"/>
  <c r="J71"/>
  <c r="H71"/>
  <c r="F71"/>
  <c r="J69"/>
  <c r="I69"/>
  <c r="I68" s="1"/>
  <c r="H69"/>
  <c r="G69"/>
  <c r="G68" s="1"/>
  <c r="F69"/>
  <c r="J68"/>
  <c r="H68"/>
  <c r="F68"/>
  <c r="H67"/>
  <c r="J65"/>
  <c r="J64" s="1"/>
  <c r="I65"/>
  <c r="H65"/>
  <c r="H64" s="1"/>
  <c r="G65"/>
  <c r="F65"/>
  <c r="F64" s="1"/>
  <c r="I64"/>
  <c r="G64"/>
  <c r="J63"/>
  <c r="F63"/>
  <c r="J61"/>
  <c r="I61"/>
  <c r="I60" s="1"/>
  <c r="H61"/>
  <c r="G61"/>
  <c r="G60" s="1"/>
  <c r="F61"/>
  <c r="J60"/>
  <c r="H60"/>
  <c r="F60"/>
  <c r="J58"/>
  <c r="I58"/>
  <c r="I57" s="1"/>
  <c r="H58"/>
  <c r="G58"/>
  <c r="G57" s="1"/>
  <c r="F58"/>
  <c r="J57"/>
  <c r="H57"/>
  <c r="F57"/>
  <c r="J55"/>
  <c r="I55"/>
  <c r="I54" s="1"/>
  <c r="H55"/>
  <c r="G55"/>
  <c r="G54" s="1"/>
  <c r="F55"/>
  <c r="J54"/>
  <c r="H54"/>
  <c r="F54"/>
  <c r="J52"/>
  <c r="I52"/>
  <c r="I51" s="1"/>
  <c r="H52"/>
  <c r="G52"/>
  <c r="G51" s="1"/>
  <c r="F52"/>
  <c r="J51"/>
  <c r="H51"/>
  <c r="F51"/>
  <c r="J49"/>
  <c r="I49"/>
  <c r="I48" s="1"/>
  <c r="H49"/>
  <c r="G49"/>
  <c r="G48" s="1"/>
  <c r="F49"/>
  <c r="J48"/>
  <c r="H48"/>
  <c r="F48"/>
  <c r="J46"/>
  <c r="I46"/>
  <c r="I45" s="1"/>
  <c r="H46"/>
  <c r="G46"/>
  <c r="G45" s="1"/>
  <c r="F46"/>
  <c r="J45"/>
  <c r="H45"/>
  <c r="F45"/>
  <c r="J44"/>
  <c r="I44"/>
  <c r="H44"/>
  <c r="G44"/>
  <c r="F44"/>
  <c r="J42"/>
  <c r="J41" s="1"/>
  <c r="I42"/>
  <c r="H42"/>
  <c r="H41" s="1"/>
  <c r="G42"/>
  <c r="F42"/>
  <c r="F41" s="1"/>
  <c r="I41"/>
  <c r="G41"/>
  <c r="J39"/>
  <c r="J38" s="1"/>
  <c r="I39"/>
  <c r="H39"/>
  <c r="H38" s="1"/>
  <c r="G39"/>
  <c r="F39"/>
  <c r="F38" s="1"/>
  <c r="I38"/>
  <c r="G38"/>
  <c r="J36"/>
  <c r="J35" s="1"/>
  <c r="I36"/>
  <c r="H36"/>
  <c r="H35" s="1"/>
  <c r="G36"/>
  <c r="F36"/>
  <c r="F35" s="1"/>
  <c r="I35"/>
  <c r="G35"/>
  <c r="J33"/>
  <c r="J32" s="1"/>
  <c r="I33"/>
  <c r="H33"/>
  <c r="H32" s="1"/>
  <c r="G33"/>
  <c r="F33"/>
  <c r="F32" s="1"/>
  <c r="I32"/>
  <c r="G32"/>
  <c r="J29"/>
  <c r="I29"/>
  <c r="H29"/>
  <c r="G29"/>
  <c r="F29"/>
  <c r="J27"/>
  <c r="I27"/>
  <c r="I26" s="1"/>
  <c r="H27"/>
  <c r="G27"/>
  <c r="G26" s="1"/>
  <c r="F27"/>
  <c r="J26"/>
  <c r="H26"/>
  <c r="F26"/>
  <c r="J24"/>
  <c r="I24"/>
  <c r="I23" s="1"/>
  <c r="H24"/>
  <c r="G24"/>
  <c r="G23" s="1"/>
  <c r="F24"/>
  <c r="J23"/>
  <c r="H23"/>
  <c r="F23"/>
  <c r="J21"/>
  <c r="I21"/>
  <c r="I20" s="1"/>
  <c r="H21"/>
  <c r="G21"/>
  <c r="G20" s="1"/>
  <c r="F21"/>
  <c r="J20"/>
  <c r="H20"/>
  <c r="F20"/>
  <c r="J16"/>
  <c r="I16"/>
  <c r="I15" s="1"/>
  <c r="H16"/>
  <c r="G16"/>
  <c r="G15" s="1"/>
  <c r="F16"/>
  <c r="J15"/>
  <c r="H15"/>
  <c r="F15"/>
  <c r="J11"/>
  <c r="I11"/>
  <c r="I10" s="1"/>
  <c r="H11"/>
  <c r="G11"/>
  <c r="G10" s="1"/>
  <c r="F11"/>
  <c r="J10"/>
  <c r="H10"/>
  <c r="F10"/>
  <c r="J9"/>
  <c r="I9"/>
  <c r="H9"/>
  <c r="G9"/>
  <c r="F9"/>
  <c r="J8"/>
  <c r="J7" s="1"/>
  <c r="F8"/>
  <c r="F7" s="1"/>
  <c r="H93" l="1"/>
  <c r="H94"/>
  <c r="H75"/>
  <c r="H63"/>
  <c r="H8" s="1"/>
  <c r="H7" s="1"/>
  <c r="G63"/>
  <c r="G8" s="1"/>
  <c r="G7" s="1"/>
  <c r="I63"/>
  <c r="I8" s="1"/>
  <c r="I7" s="1"/>
  <c r="I205" l="1"/>
  <c r="H205"/>
  <c r="G205"/>
</calcChain>
</file>

<file path=xl/sharedStrings.xml><?xml version="1.0" encoding="utf-8"?>
<sst xmlns="http://schemas.openxmlformats.org/spreadsheetml/2006/main" count="321" uniqueCount="145">
  <si>
    <t>PRORAČUN OPĆINE ZADVARJE ZA 2023. I PROJEKCIJA ZA 2024. I 2025. GODINU</t>
  </si>
  <si>
    <t>II. POSEBNI DIO</t>
  </si>
  <si>
    <t>Izvor Funk.</t>
  </si>
  <si>
    <t>E.K.</t>
  </si>
  <si>
    <t>Opis</t>
  </si>
  <si>
    <t>OSTVARENJA 2021</t>
  </si>
  <si>
    <t>PLAN ZA 2022</t>
  </si>
  <si>
    <t>PLAN ZA 2023</t>
  </si>
  <si>
    <t>Projekcija 2024</t>
  </si>
  <si>
    <t>Projekcija 2025</t>
  </si>
  <si>
    <t>001 Načelnik i Upravni odjel za opće poslove</t>
  </si>
  <si>
    <t>00101 Načelnik Upravni odjel za opće poslove</t>
  </si>
  <si>
    <t>1000 Redovno funkcioniranje općine</t>
  </si>
  <si>
    <t>0111</t>
  </si>
  <si>
    <t xml:space="preserve">Izvršna i zakonodavna tijela </t>
  </si>
  <si>
    <t>A100001 Redovno funkcioniranje Općine i izbori</t>
  </si>
  <si>
    <t>Rashodi za zaposlene</t>
  </si>
  <si>
    <t>Materijalni rashodi</t>
  </si>
  <si>
    <t>Financijski rashodi</t>
  </si>
  <si>
    <t>A100002 Osobni automobil</t>
  </si>
  <si>
    <t>Kamate za primljene kredite i zajmove</t>
  </si>
  <si>
    <t>Otplata glavnice primljenih kredita i zajmova od kreditnih i ostalih financijskih institucija izvan javnog sektora</t>
  </si>
  <si>
    <t>K200001 Nabava dugotrajne imovine za općinske prostorije</t>
  </si>
  <si>
    <t>Ras.naba.proiz.imovine</t>
  </si>
  <si>
    <t>A100003 Redovan rad stranaka</t>
  </si>
  <si>
    <t>A100004 Vanjski suradnici u red.poslovanju</t>
  </si>
  <si>
    <t>T100001 Otplata kredita Croatia banka</t>
  </si>
  <si>
    <t>A100200 Zapošljavanja - programi i pomoći Opće države</t>
  </si>
  <si>
    <t>T170001 Trošak izbora</t>
  </si>
  <si>
    <t xml:space="preserve">T170002 Trošak izborne promidžba </t>
  </si>
  <si>
    <t>T220001 Sanacija zgrade općine</t>
  </si>
  <si>
    <t>1001 Zaštita  i spašavanje (i DVD)</t>
  </si>
  <si>
    <t>0320</t>
  </si>
  <si>
    <t>Usluge protupožarne zaštite</t>
  </si>
  <si>
    <t>A100005 DVD Zadvarje</t>
  </si>
  <si>
    <t>Ostali rashodi</t>
  </si>
  <si>
    <t>A100006 Sezonski vatrogasaci</t>
  </si>
  <si>
    <t>0360</t>
  </si>
  <si>
    <t>Rashodi za javni red i sigurnost koji nisu drugdje svrstani</t>
  </si>
  <si>
    <t>A100007 HGSS</t>
  </si>
  <si>
    <t>A100008 Crveni križ</t>
  </si>
  <si>
    <t>A100009 Naknade ostalim sudionicima Zaštite i spašavanja</t>
  </si>
  <si>
    <t>0451</t>
  </si>
  <si>
    <t>Cestovni promet</t>
  </si>
  <si>
    <t>K210002 Kamera za nadzor brzine</t>
  </si>
  <si>
    <t>Rashodi za nabavu proizvedene dug.imovine</t>
  </si>
  <si>
    <t>1002 Održavanje objekata i uređenje komunalne infrastrukture</t>
  </si>
  <si>
    <t>A100010 Prometna infrastruktura - priprema, projektiranje, sanacija, rekonstrukcija i izgradnja</t>
  </si>
  <si>
    <t>A100011 Poljski putevi - priprema, projektiranje, sanacija, rekonstrukcija i izgradnja</t>
  </si>
  <si>
    <t>0490</t>
  </si>
  <si>
    <t>Ekonomski poslovi koji nisu drugdje svrstani</t>
  </si>
  <si>
    <t>A100012 Javne, hortikulturne i druge površine - izgradnja, uređenje i održavanje</t>
  </si>
  <si>
    <t>0640</t>
  </si>
  <si>
    <t>Ulična rasvjeta</t>
  </si>
  <si>
    <t>T300002 Redovno održavanje javne rasvjete</t>
  </si>
  <si>
    <t>T300003 Mrtvačnica i groblja - izgradnja i uređenje</t>
  </si>
  <si>
    <t>11,42,53,64</t>
  </si>
  <si>
    <t>Postojenja i oprema</t>
  </si>
  <si>
    <t>Nematerijalna proizvedena imovina</t>
  </si>
  <si>
    <t>1003 Stočni sajam i tržnica</t>
  </si>
  <si>
    <t>0411</t>
  </si>
  <si>
    <t>Opći ekonomski i trgovački poslovi</t>
  </si>
  <si>
    <t>A100013 Trgovi i tržnice - izgradnja, održavnje i projektiranje</t>
  </si>
  <si>
    <t>A100014 Održavanje i uređenje javnog WC</t>
  </si>
  <si>
    <t>1004 Turističke aktivnosti</t>
  </si>
  <si>
    <t>0473</t>
  </si>
  <si>
    <t xml:space="preserve">  
Turizam
Turizam</t>
  </si>
  <si>
    <t>A100015 Uređenje turističke infrastrukture</t>
  </si>
  <si>
    <t>K800002 Biciklističke staze</t>
  </si>
  <si>
    <t>K800004 "Lungo mare" - projektiranje i izgradnja</t>
  </si>
  <si>
    <t>1005 Program izgradnje komunalnih građevina</t>
  </si>
  <si>
    <t xml:space="preserve">K200002 Razvoj gospodarske zone </t>
  </si>
  <si>
    <t>53</t>
  </si>
  <si>
    <t>Rashodi za nabavu neproizvedene dugotrajne imovine</t>
  </si>
  <si>
    <t>K200003 Trafostanica - ZONA</t>
  </si>
  <si>
    <t>Postrojenja i oprema</t>
  </si>
  <si>
    <t xml:space="preserve">K200004 Prometna infrastruktura- priprema, projektiranje, sanacija, rekonstrukcija i izgradnja </t>
  </si>
  <si>
    <t>0455</t>
  </si>
  <si>
    <t>Promet cjevovodima i ostali promet</t>
  </si>
  <si>
    <t>K200005  Vodoopskrba - priprema, projektiranje, rekonstrukcija i izgradnja</t>
  </si>
  <si>
    <t>K200006 Odvodnja - priprema, projektiranje, rekostrukcija i izgradnja</t>
  </si>
  <si>
    <t>K800003 Infrastruktura u poljoprivredi</t>
  </si>
  <si>
    <t>1006  Prostorno uređenje i unapređenje stanovanja</t>
  </si>
  <si>
    <t>0630</t>
  </si>
  <si>
    <t>Opskrba vodom</t>
  </si>
  <si>
    <t>A100017 Opskrba pitkom vodom</t>
  </si>
  <si>
    <t>0660</t>
  </si>
  <si>
    <t>Rashodi vezani uz stanovanje i kom. pogodnosti koji nisu drugdje svrstani</t>
  </si>
  <si>
    <t>K200007 Prostorni planovi, strateški planovi  i ostala dokumentacija - izrada</t>
  </si>
  <si>
    <t>K220001 Dječja, sportska igrališta i odmarališta (uređenje, sanacija, izgradnja)</t>
  </si>
  <si>
    <t>42</t>
  </si>
  <si>
    <t>0610</t>
  </si>
  <si>
    <t>Razvoj stanovanja</t>
  </si>
  <si>
    <t>K600001 Razvoj nove stambene zone</t>
  </si>
  <si>
    <t>11</t>
  </si>
  <si>
    <t>1007  Program zaštite okoliša i životne sredine</t>
  </si>
  <si>
    <t>0560</t>
  </si>
  <si>
    <t>Poslovi i usluge zaštite okoliša koji nisu drugdje svrstani</t>
  </si>
  <si>
    <t>T300004 Deratizacija i dezinsekcija</t>
  </si>
  <si>
    <t>T300005 Higijeničarska služba, zaštita životinja i veterinarske usluge</t>
  </si>
  <si>
    <t>0510</t>
  </si>
  <si>
    <t>Gospodarenje otpadom</t>
  </si>
  <si>
    <t>T300006 Sanacija odlagališta, zbrinjavanje otpada</t>
  </si>
  <si>
    <t>T300007 Oprema za skupljanje otpada</t>
  </si>
  <si>
    <t>Pomoći dane u inozemstvo i unutar općeg proračuna</t>
  </si>
  <si>
    <t>T300008 Naknada za deponije</t>
  </si>
  <si>
    <t>1008 Potrebe u kulturi, rekreacija i šport</t>
  </si>
  <si>
    <t>0820</t>
  </si>
  <si>
    <t>Službe kulture</t>
  </si>
  <si>
    <t>A100018 Potrebe u kulturi</t>
  </si>
  <si>
    <t>K200008 Održavanje spomenika - Tvrđava Duare</t>
  </si>
  <si>
    <t>A100019 Kulturna baština Općine Zadvarje</t>
  </si>
  <si>
    <t>0810</t>
  </si>
  <si>
    <t>Službe rekreacije i sporta</t>
  </si>
  <si>
    <t>A100020 Potpore u športu (Športska i Lovačka društva)</t>
  </si>
  <si>
    <t xml:space="preserve">A100022 Potpora udrugama </t>
  </si>
  <si>
    <t>0840</t>
  </si>
  <si>
    <t>Religijske i druge službe zajednice</t>
  </si>
  <si>
    <t>A100023 Vjerskim zajednicama</t>
  </si>
  <si>
    <t>A100024 Organizacija "Zadvarski šušur" i smotra klapa</t>
  </si>
  <si>
    <t>K800001 Uređenje i opremanje "Doma kulture"</t>
  </si>
  <si>
    <t>1009 Obrazovanje (Osnovno,srednje,visoko)</t>
  </si>
  <si>
    <t>0941</t>
  </si>
  <si>
    <t>Visoka naobrazba I i II stupanj</t>
  </si>
  <si>
    <t>A100025 Stipendije i jednokratne pomoći</t>
  </si>
  <si>
    <t>Naknade građanima .</t>
  </si>
  <si>
    <t>0922</t>
  </si>
  <si>
    <t>Više srednjoškolsko obrazovanje</t>
  </si>
  <si>
    <t>A100026 Prijevoz učenika i studenata</t>
  </si>
  <si>
    <t>1010 Dječiji vrtić</t>
  </si>
  <si>
    <t>0911</t>
  </si>
  <si>
    <t>Predškolsko obrazovanje</t>
  </si>
  <si>
    <t>A100027 Dječiji vrtić</t>
  </si>
  <si>
    <t>1011 Pomoć obiteljima i kućanstvima</t>
  </si>
  <si>
    <t>Obitelj i djeca</t>
  </si>
  <si>
    <t>1040</t>
  </si>
  <si>
    <t xml:space="preserve">A100028 Porodiljne naknade </t>
  </si>
  <si>
    <t>Socijalna pomoć stanovništvu koje nije obuhvaćeno redovnim socijalnim programima</t>
  </si>
  <si>
    <t>1070</t>
  </si>
  <si>
    <t>A100029: Pomoć obiteljima i kućanstvima</t>
  </si>
  <si>
    <t xml:space="preserve">Aktivnosti socijalne zaštite koje nisu drugdje svrstane
</t>
  </si>
  <si>
    <t>1090</t>
  </si>
  <si>
    <t>A100030 Pomoć neprofitnim socijalnim organizacijama</t>
  </si>
  <si>
    <t>A100031 Troškovi prijevoza građanstvo</t>
  </si>
  <si>
    <t>SVEUKUPNO: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</si>
</sst>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44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62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7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54"/>
        <bgColor indexed="19"/>
      </patternFill>
    </fill>
    <fill>
      <patternFill patternType="solid">
        <fgColor indexed="4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3" fillId="6" borderId="1" applyNumberFormat="0" applyProtection="0">
      <alignment horizontal="left" vertical="center" indent="1"/>
    </xf>
    <xf numFmtId="4" fontId="28" fillId="7" borderId="1" applyNumberFormat="0" applyProtection="0">
      <alignment horizontal="right" vertical="center"/>
    </xf>
    <xf numFmtId="0" fontId="29" fillId="9" borderId="0" applyNumberFormat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10" borderId="0" applyNumberFormat="0" applyBorder="0" applyAlignment="0" applyProtection="0"/>
    <xf numFmtId="0" fontId="3" fillId="0" borderId="0"/>
    <xf numFmtId="0" fontId="33" fillId="0" borderId="0"/>
    <xf numFmtId="0" fontId="34" fillId="0" borderId="0"/>
    <xf numFmtId="0" fontId="35" fillId="10" borderId="1" applyNumberFormat="0" applyProtection="0">
      <alignment vertical="center"/>
    </xf>
    <xf numFmtId="0" fontId="36" fillId="10" borderId="1" applyNumberFormat="0" applyProtection="0">
      <alignment vertical="center"/>
    </xf>
    <xf numFmtId="0" fontId="35" fillId="10" borderId="1" applyNumberFormat="0" applyProtection="0">
      <alignment horizontal="left" vertical="center" indent="1"/>
    </xf>
    <xf numFmtId="0" fontId="35" fillId="10" borderId="1" applyNumberFormat="0" applyProtection="0">
      <alignment horizontal="left" vertical="top" indent="1"/>
    </xf>
    <xf numFmtId="0" fontId="35" fillId="11" borderId="0" applyNumberFormat="0" applyProtection="0">
      <alignment horizontal="left" vertical="center" indent="1"/>
    </xf>
    <xf numFmtId="0" fontId="37" fillId="9" borderId="1" applyNumberFormat="0" applyProtection="0">
      <alignment horizontal="right" vertical="center"/>
    </xf>
    <xf numFmtId="0" fontId="37" fillId="12" borderId="1" applyNumberFormat="0" applyProtection="0">
      <alignment horizontal="right" vertical="center"/>
    </xf>
    <xf numFmtId="0" fontId="37" fillId="13" borderId="1" applyNumberFormat="0" applyProtection="0">
      <alignment horizontal="right" vertical="center"/>
    </xf>
    <xf numFmtId="0" fontId="37" fillId="14" borderId="1" applyNumberFormat="0" applyProtection="0">
      <alignment horizontal="right" vertical="center"/>
    </xf>
    <xf numFmtId="0" fontId="37" fillId="15" borderId="1" applyNumberFormat="0" applyProtection="0">
      <alignment horizontal="right" vertical="center"/>
    </xf>
    <xf numFmtId="0" fontId="37" fillId="16" borderId="1" applyNumberFormat="0" applyProtection="0">
      <alignment horizontal="right" vertical="center"/>
    </xf>
    <xf numFmtId="0" fontId="37" fillId="17" borderId="1" applyNumberFormat="0" applyProtection="0">
      <alignment horizontal="right" vertical="center"/>
    </xf>
    <xf numFmtId="0" fontId="37" fillId="18" borderId="1" applyNumberFormat="0" applyProtection="0">
      <alignment horizontal="right" vertical="center"/>
    </xf>
    <xf numFmtId="0" fontId="37" fillId="19" borderId="1" applyNumberFormat="0" applyProtection="0">
      <alignment horizontal="right" vertical="center"/>
    </xf>
    <xf numFmtId="0" fontId="35" fillId="20" borderId="4" applyNumberFormat="0" applyProtection="0">
      <alignment horizontal="left" vertical="center" indent="1"/>
    </xf>
    <xf numFmtId="0" fontId="37" fillId="21" borderId="0" applyNumberFormat="0" applyProtection="0">
      <alignment horizontal="left" vertical="center" indent="1"/>
    </xf>
    <xf numFmtId="0" fontId="38" fillId="22" borderId="0" applyNumberFormat="0" applyProtection="0">
      <alignment horizontal="left" vertical="center" indent="1"/>
    </xf>
    <xf numFmtId="0" fontId="35" fillId="11" borderId="1" applyNumberFormat="0" applyProtection="0">
      <alignment horizontal="center" vertical="top"/>
    </xf>
    <xf numFmtId="0" fontId="37" fillId="21" borderId="0" applyNumberFormat="0" applyProtection="0">
      <alignment horizontal="left" vertical="center" indent="1"/>
    </xf>
    <xf numFmtId="0" fontId="37" fillId="11" borderId="0" applyNumberFormat="0" applyProtection="0">
      <alignment horizontal="left" vertical="center" indent="1"/>
    </xf>
    <xf numFmtId="0" fontId="39" fillId="22" borderId="1" applyNumberFormat="0" applyProtection="0">
      <alignment horizontal="left" vertical="center" indent="1"/>
    </xf>
    <xf numFmtId="0" fontId="39" fillId="22" borderId="1" applyNumberFormat="0" applyProtection="0">
      <alignment horizontal="left" vertical="top" indent="1"/>
    </xf>
    <xf numFmtId="0" fontId="39" fillId="11" borderId="1" applyNumberFormat="0" applyProtection="0">
      <alignment horizontal="left" vertical="center" indent="1"/>
    </xf>
    <xf numFmtId="0" fontId="3" fillId="11" borderId="1" applyNumberFormat="0" applyProtection="0">
      <alignment horizontal="left" vertical="top" indent="1"/>
    </xf>
    <xf numFmtId="0" fontId="3" fillId="23" borderId="1" applyNumberFormat="0" applyProtection="0">
      <alignment horizontal="left" vertical="center" indent="1"/>
    </xf>
    <xf numFmtId="0" fontId="3" fillId="23" borderId="1" applyNumberFormat="0" applyProtection="0">
      <alignment horizontal="left" vertical="top" indent="1"/>
    </xf>
    <xf numFmtId="0" fontId="3" fillId="21" borderId="1" applyNumberFormat="0" applyProtection="0">
      <alignment horizontal="left" vertical="center" indent="1"/>
    </xf>
    <xf numFmtId="0" fontId="3" fillId="21" borderId="1" applyNumberFormat="0" applyProtection="0">
      <alignment horizontal="left" vertical="top" indent="1"/>
    </xf>
    <xf numFmtId="0" fontId="37" fillId="24" borderId="1" applyNumberFormat="0" applyProtection="0">
      <alignment vertical="center"/>
    </xf>
    <xf numFmtId="0" fontId="40" fillId="24" borderId="1" applyNumberFormat="0" applyProtection="0">
      <alignment vertical="center"/>
    </xf>
    <xf numFmtId="0" fontId="37" fillId="24" borderId="1" applyNumberFormat="0" applyProtection="0">
      <alignment horizontal="left" vertical="center" indent="1"/>
    </xf>
    <xf numFmtId="0" fontId="37" fillId="24" borderId="1" applyNumberFormat="0" applyProtection="0">
      <alignment horizontal="left" vertical="top" indent="1"/>
    </xf>
    <xf numFmtId="0" fontId="41" fillId="21" borderId="1" applyNumberFormat="0" applyProtection="0">
      <alignment horizontal="right" vertical="center"/>
    </xf>
    <xf numFmtId="0" fontId="40" fillId="21" borderId="1" applyNumberFormat="0" applyProtection="0">
      <alignment horizontal="right" vertical="center"/>
    </xf>
    <xf numFmtId="0" fontId="37" fillId="11" borderId="1" applyNumberFormat="0" applyProtection="0">
      <alignment horizontal="left" vertical="center" indent="1"/>
    </xf>
    <xf numFmtId="0" fontId="35" fillId="11" borderId="1" applyNumberFormat="0" applyProtection="0">
      <alignment horizontal="center" vertical="top" wrapText="1"/>
    </xf>
    <xf numFmtId="0" fontId="42" fillId="25" borderId="0" applyNumberFormat="0" applyProtection="0">
      <alignment horizontal="left" vertical="center" indent="1"/>
    </xf>
    <xf numFmtId="0" fontId="43" fillId="21" borderId="1" applyNumberFormat="0" applyProtection="0">
      <alignment horizontal="right" vertical="center"/>
    </xf>
  </cellStyleXfs>
  <cellXfs count="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164" fontId="14" fillId="4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164" fontId="19" fillId="2" borderId="0" xfId="1" applyNumberFormat="1" applyFont="1" applyFill="1" applyAlignment="1">
      <alignment vertical="center"/>
    </xf>
    <xf numFmtId="49" fontId="16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164" fontId="20" fillId="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16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left" vertical="center" wrapText="1"/>
      <protection locked="0"/>
    </xf>
    <xf numFmtId="164" fontId="20" fillId="5" borderId="0" xfId="0" applyNumberFormat="1" applyFont="1" applyFill="1" applyAlignment="1" applyProtection="1">
      <alignment vertical="center"/>
      <protection locked="0"/>
    </xf>
    <xf numFmtId="0" fontId="20" fillId="0" borderId="0" xfId="2" applyFont="1" applyAlignment="1">
      <alignment horizontal="center" vertical="center"/>
    </xf>
    <xf numFmtId="0" fontId="25" fillId="0" borderId="0" xfId="3" applyFont="1" applyFill="1" applyBorder="1" applyAlignment="1">
      <alignment vertical="center" wrapText="1"/>
    </xf>
    <xf numFmtId="164" fontId="26" fillId="0" borderId="0" xfId="1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0" xfId="0" applyFont="1" applyFill="1" applyAlignment="1" applyProtection="1">
      <alignment horizontal="left" vertical="center"/>
      <protection locked="0"/>
    </xf>
    <xf numFmtId="164" fontId="20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4" fillId="0" borderId="0" xfId="0" applyNumberFormat="1" applyFont="1" applyAlignment="1" applyProtection="1">
      <alignment vertical="center"/>
      <protection locked="0"/>
    </xf>
    <xf numFmtId="49" fontId="6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49" fontId="16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vertical="center"/>
    </xf>
    <xf numFmtId="0" fontId="5" fillId="5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164" fontId="24" fillId="2" borderId="0" xfId="0" applyNumberFormat="1" applyFont="1" applyFill="1" applyAlignment="1">
      <alignment vertical="center"/>
    </xf>
    <xf numFmtId="49" fontId="6" fillId="5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8" fillId="7" borderId="1" xfId="4" applyNumberFormat="1">
      <alignment horizontal="right" vertical="center"/>
    </xf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164" fontId="14" fillId="8" borderId="0" xfId="0" applyNumberFormat="1" applyFont="1" applyFill="1" applyAlignment="1" applyProtection="1">
      <alignment vertical="center"/>
      <protection locked="0"/>
    </xf>
  </cellXfs>
  <cellStyles count="50">
    <cellStyle name="Bad 1" xfId="5"/>
    <cellStyle name="Heading 1 1" xfId="6"/>
    <cellStyle name="Heading 2 1" xfId="7"/>
    <cellStyle name="Neutral 1" xfId="8"/>
    <cellStyle name="Normal 2" xfId="2"/>
    <cellStyle name="Normal 3" xfId="9"/>
    <cellStyle name="Normal 4" xfId="1"/>
    <cellStyle name="Normal_REBALANS CERNA1" xfId="10"/>
    <cellStyle name="Obično" xfId="0" builtinId="0"/>
    <cellStyle name="Obično 2" xfId="11"/>
    <cellStyle name="SAPBEXaggData" xfId="12"/>
    <cellStyle name="SAPBEXaggDataEmph" xfId="13"/>
    <cellStyle name="SAPBEXaggItem" xfId="14"/>
    <cellStyle name="SAPBEXaggItemX" xfId="15"/>
    <cellStyle name="SAPBEXchaText" xfId="16"/>
    <cellStyle name="SAPBEXexcBad7" xfId="17"/>
    <cellStyle name="SAPBEXexcBad8" xfId="18"/>
    <cellStyle name="SAPBEXexcBad9" xfId="19"/>
    <cellStyle name="SAPBEXexcCritical4" xfId="20"/>
    <cellStyle name="SAPBEXexcCritical5" xfId="21"/>
    <cellStyle name="SAPBEXexcCritical6" xfId="22"/>
    <cellStyle name="SAPBEXexcGood1" xfId="23"/>
    <cellStyle name="SAPBEXexcGood2" xfId="24"/>
    <cellStyle name="SAPBEXexcGood3" xfId="25"/>
    <cellStyle name="SAPBEXfilterDrill" xfId="26"/>
    <cellStyle name="SAPBEXfilterItem" xfId="27"/>
    <cellStyle name="SAPBEXfilterText" xfId="28"/>
    <cellStyle name="SAPBEXformats" xfId="29"/>
    <cellStyle name="SAPBEXheaderItem" xfId="30"/>
    <cellStyle name="SAPBEXheaderText" xfId="31"/>
    <cellStyle name="SAPBEXHLevel0" xfId="32"/>
    <cellStyle name="SAPBEXHLevel0X" xfId="33"/>
    <cellStyle name="SAPBEXHLevel1" xfId="34"/>
    <cellStyle name="SAPBEXHLevel1X" xfId="35"/>
    <cellStyle name="SAPBEXHLevel2" xfId="3"/>
    <cellStyle name="SAPBEXHLevel2 2" xfId="36"/>
    <cellStyle name="SAPBEXHLevel2X" xfId="37"/>
    <cellStyle name="SAPBEXHLevel3" xfId="38"/>
    <cellStyle name="SAPBEXHLevel3X" xfId="39"/>
    <cellStyle name="SAPBEXresData" xfId="40"/>
    <cellStyle name="SAPBEXresDataEmph" xfId="41"/>
    <cellStyle name="SAPBEXresItem" xfId="42"/>
    <cellStyle name="SAPBEXresItemX" xfId="43"/>
    <cellStyle name="SAPBEXstdData" xfId="4"/>
    <cellStyle name="SAPBEXstdData 2" xfId="44"/>
    <cellStyle name="SAPBEXstdDataEmph" xfId="45"/>
    <cellStyle name="SAPBEXstdItem" xfId="46"/>
    <cellStyle name="SAPBEXstdItemX" xfId="47"/>
    <cellStyle name="SAPBEXtitle" xfId="48"/>
    <cellStyle name="SAPBEXundefined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5"/>
  <sheetViews>
    <sheetView tabSelected="1" view="pageBreakPreview" zoomScale="90" zoomScaleSheetLayoutView="90" workbookViewId="0">
      <selection activeCell="H132" sqref="H132"/>
    </sheetView>
  </sheetViews>
  <sheetFormatPr defaultColWidth="9.140625" defaultRowHeight="15.75"/>
  <cols>
    <col min="1" max="1" width="2.42578125" style="10" customWidth="1"/>
    <col min="2" max="2" width="2.140625" style="11" customWidth="1"/>
    <col min="3" max="3" width="1.42578125" style="12" customWidth="1"/>
    <col min="4" max="4" width="5.140625" style="13" customWidth="1"/>
    <col min="5" max="5" width="44.140625" style="14" customWidth="1"/>
    <col min="6" max="6" width="18" style="8" customWidth="1"/>
    <col min="7" max="8" width="18.28515625" style="8" customWidth="1"/>
    <col min="9" max="9" width="17" style="8" customWidth="1"/>
    <col min="10" max="10" width="16.5703125" style="8" customWidth="1"/>
    <col min="11" max="11" width="9.140625" style="2"/>
    <col min="12" max="16" width="9.28515625" style="3" bestFit="1" customWidth="1"/>
    <col min="17" max="16384" width="9.140625" style="2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5">
      <c r="A2" s="4"/>
      <c r="B2" s="4"/>
      <c r="C2" s="4"/>
      <c r="D2" s="5"/>
      <c r="E2" s="6"/>
      <c r="F2" s="7"/>
      <c r="G2" s="7"/>
      <c r="H2" s="7"/>
    </row>
    <row r="3" spans="1:16" ht="1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6" ht="9.75" customHeight="1"/>
    <row r="5" spans="1:16">
      <c r="E5" s="15"/>
    </row>
    <row r="6" spans="1:16" ht="30.75" customHeight="1">
      <c r="A6" s="16" t="s">
        <v>2</v>
      </c>
      <c r="B6" s="16"/>
      <c r="C6" s="17"/>
      <c r="D6" s="18" t="s">
        <v>3</v>
      </c>
      <c r="E6" s="17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</row>
    <row r="7" spans="1:16">
      <c r="A7" s="20" t="s">
        <v>10</v>
      </c>
      <c r="B7" s="21"/>
      <c r="C7" s="22"/>
      <c r="D7" s="23"/>
      <c r="E7" s="24"/>
      <c r="F7" s="25">
        <f>F8</f>
        <v>481587.43380449922</v>
      </c>
      <c r="G7" s="25">
        <f>G8</f>
        <v>639821.47587762948</v>
      </c>
      <c r="H7" s="25">
        <f>H8</f>
        <v>680611.2795732962</v>
      </c>
      <c r="I7" s="25">
        <f>I8</f>
        <v>444452.41762529028</v>
      </c>
      <c r="J7" s="25">
        <f>J8</f>
        <v>369642.18419281155</v>
      </c>
    </row>
    <row r="8" spans="1:16">
      <c r="A8" s="26" t="s">
        <v>11</v>
      </c>
      <c r="B8" s="27"/>
      <c r="C8" s="28"/>
      <c r="D8" s="29"/>
      <c r="E8" s="30"/>
      <c r="F8" s="31">
        <f>F9+F44+F63+F84+F93+F101+F120+F134+F152+F180+F187+F192</f>
        <v>481587.43380449922</v>
      </c>
      <c r="G8" s="31">
        <f>G9+G44+G63+G84+G93+G101+G120+G134+G152+G180+G187+G192</f>
        <v>639821.47587762948</v>
      </c>
      <c r="H8" s="31">
        <f>H9+H44+H63+H84+H93+H101+H120+H134+H152+H180+H187+H192</f>
        <v>680611.2795732962</v>
      </c>
      <c r="I8" s="31">
        <f>I9+I44+I63+I84+I93+I101+I120+I134+I152+I180+I187+I192</f>
        <v>444452.41762529028</v>
      </c>
      <c r="J8" s="31">
        <f>J9+J44+J63+J84+J93+J101+J120+J134+J152+J180+J187+J192</f>
        <v>369642.18419281155</v>
      </c>
    </row>
    <row r="9" spans="1:16" ht="31.5" customHeight="1">
      <c r="A9" s="32"/>
      <c r="B9" s="32"/>
      <c r="C9" s="33" t="s">
        <v>12</v>
      </c>
      <c r="D9" s="33"/>
      <c r="E9" s="33"/>
      <c r="F9" s="34">
        <f>F11+F16+F21+F24+F27+F29+F33+F36+F39+F42</f>
        <v>88049.103457429155</v>
      </c>
      <c r="G9" s="34">
        <f>G11+G16+G21+G24+G27+G29+G33+G36+G39+G42</f>
        <v>74986.383967084752</v>
      </c>
      <c r="H9" s="34">
        <f>H11+H16+H21+H24+H27+H29+H33+H36+H39+H42</f>
        <v>83128.437129205646</v>
      </c>
      <c r="I9" s="34">
        <f>I11+I16+I21+I24+I27+I29+I33+I36+I39+I42</f>
        <v>78035.601645464179</v>
      </c>
      <c r="J9" s="34">
        <f>J11+J16+J21+J24+J27+J29+J33+J36+J39+J42</f>
        <v>88833.902289566482</v>
      </c>
    </row>
    <row r="10" spans="1:16" ht="15">
      <c r="A10" s="35" t="s">
        <v>13</v>
      </c>
      <c r="B10" s="35"/>
      <c r="C10" s="36" t="s">
        <v>14</v>
      </c>
      <c r="D10" s="37"/>
      <c r="E10" s="37"/>
      <c r="F10" s="38">
        <f>F11</f>
        <v>57948.106709137959</v>
      </c>
      <c r="G10" s="38">
        <f t="shared" ref="G10:J10" si="0">G11</f>
        <v>54835.743579534137</v>
      </c>
      <c r="H10" s="38">
        <f t="shared" si="0"/>
        <v>62977.796741655038</v>
      </c>
      <c r="I10" s="38">
        <f t="shared" si="0"/>
        <v>63170.647103026065</v>
      </c>
      <c r="J10" s="38">
        <f t="shared" si="0"/>
        <v>64014.7371160314</v>
      </c>
    </row>
    <row r="11" spans="1:16" ht="15">
      <c r="A11" s="39" t="s">
        <v>13</v>
      </c>
      <c r="B11" s="39"/>
      <c r="C11" s="40"/>
      <c r="D11" s="41" t="s">
        <v>15</v>
      </c>
      <c r="E11" s="41"/>
      <c r="F11" s="42">
        <f>SUM(F12:F14)</f>
        <v>57948.106709137959</v>
      </c>
      <c r="G11" s="42">
        <f>SUM(G12:G14)</f>
        <v>54835.743579534137</v>
      </c>
      <c r="H11" s="42">
        <f>SUM(H12:H14)</f>
        <v>62977.796741655038</v>
      </c>
      <c r="I11" s="42">
        <f>SUM(I12:I14)</f>
        <v>63170.647103026065</v>
      </c>
      <c r="J11" s="42">
        <f>SUM(J12:J14)</f>
        <v>64014.7371160314</v>
      </c>
    </row>
    <row r="12" spans="1:16" s="49" customFormat="1" ht="15">
      <c r="A12" s="43">
        <v>11</v>
      </c>
      <c r="B12" s="44"/>
      <c r="C12" s="45"/>
      <c r="D12" s="46">
        <v>31</v>
      </c>
      <c r="E12" s="47" t="s">
        <v>16</v>
      </c>
      <c r="F12" s="48">
        <v>34762.811069082221</v>
      </c>
      <c r="G12" s="48">
        <v>35736.931448669449</v>
      </c>
      <c r="H12" s="48">
        <v>35915.616105912792</v>
      </c>
      <c r="I12" s="48">
        <v>36095.194186442357</v>
      </c>
      <c r="J12" s="48">
        <v>36275.670157374559</v>
      </c>
      <c r="L12" s="50"/>
      <c r="M12" s="50"/>
      <c r="N12" s="50"/>
      <c r="O12" s="50"/>
      <c r="P12" s="50"/>
    </row>
    <row r="13" spans="1:16" s="49" customFormat="1" ht="15">
      <c r="A13" s="43">
        <v>11</v>
      </c>
      <c r="B13" s="44"/>
      <c r="C13" s="45"/>
      <c r="D13" s="46">
        <v>32</v>
      </c>
      <c r="E13" s="47" t="s">
        <v>17</v>
      </c>
      <c r="F13" s="48">
        <v>21797.389342358481</v>
      </c>
      <c r="G13" s="48">
        <v>17240.692813059923</v>
      </c>
      <c r="H13" s="48">
        <v>25204.061317937485</v>
      </c>
      <c r="I13" s="48">
        <v>25217.333598778951</v>
      </c>
      <c r="J13" s="48">
        <v>25880.947640852079</v>
      </c>
      <c r="L13" s="50"/>
      <c r="M13" s="50"/>
      <c r="N13" s="50"/>
      <c r="O13" s="50"/>
      <c r="P13" s="50"/>
    </row>
    <row r="14" spans="1:16" s="49" customFormat="1" ht="15">
      <c r="A14" s="43">
        <v>11</v>
      </c>
      <c r="B14" s="44"/>
      <c r="C14" s="45"/>
      <c r="D14" s="46">
        <v>34</v>
      </c>
      <c r="E14" s="47" t="s">
        <v>18</v>
      </c>
      <c r="F14" s="48">
        <v>1387.9062976972593</v>
      </c>
      <c r="G14" s="48">
        <v>1858.1193178047647</v>
      </c>
      <c r="H14" s="48">
        <v>1858.1193178047647</v>
      </c>
      <c r="I14" s="48">
        <v>1858.1193178047647</v>
      </c>
      <c r="J14" s="48">
        <v>1858.1193178047647</v>
      </c>
      <c r="L14" s="50"/>
      <c r="M14" s="50"/>
      <c r="N14" s="50"/>
      <c r="O14" s="50"/>
      <c r="P14" s="50"/>
    </row>
    <row r="15" spans="1:16" ht="15">
      <c r="A15" s="35" t="s">
        <v>13</v>
      </c>
      <c r="B15" s="35"/>
      <c r="C15" s="36" t="s">
        <v>14</v>
      </c>
      <c r="D15" s="37"/>
      <c r="E15" s="37"/>
      <c r="F15" s="38">
        <f>F16</f>
        <v>4820.9383502554911</v>
      </c>
      <c r="G15" s="38">
        <f t="shared" ref="G15:J15" si="1">G16</f>
        <v>3742.7831972924546</v>
      </c>
      <c r="H15" s="38">
        <f t="shared" si="1"/>
        <v>3742.7831972924546</v>
      </c>
      <c r="I15" s="38">
        <f t="shared" si="1"/>
        <v>3848.9614440241553</v>
      </c>
      <c r="J15" s="38">
        <f t="shared" si="1"/>
        <v>3848.9614440241553</v>
      </c>
      <c r="L15" s="50"/>
      <c r="M15" s="50"/>
      <c r="N15" s="50"/>
      <c r="O15" s="50"/>
      <c r="P15" s="50"/>
    </row>
    <row r="16" spans="1:16" ht="15" customHeight="1">
      <c r="A16" s="39" t="s">
        <v>13</v>
      </c>
      <c r="B16" s="39"/>
      <c r="C16" s="40"/>
      <c r="D16" s="51" t="s">
        <v>19</v>
      </c>
      <c r="E16" s="51"/>
      <c r="F16" s="52">
        <f>SUM(F17:F19)</f>
        <v>4820.9383502554911</v>
      </c>
      <c r="G16" s="52">
        <f>SUM(G17:G19)</f>
        <v>3742.7831972924546</v>
      </c>
      <c r="H16" s="52">
        <f>SUM(H17:H19)</f>
        <v>3742.7831972924546</v>
      </c>
      <c r="I16" s="52">
        <f>SUM(I17:I19)</f>
        <v>3848.9614440241553</v>
      </c>
      <c r="J16" s="52">
        <f>SUM(J17:J19)</f>
        <v>3848.9614440241553</v>
      </c>
      <c r="L16" s="50"/>
      <c r="M16" s="50"/>
      <c r="N16" s="50"/>
      <c r="O16" s="50"/>
      <c r="P16" s="50"/>
    </row>
    <row r="17" spans="1:16" s="49" customFormat="1" ht="15">
      <c r="A17" s="43">
        <v>11</v>
      </c>
      <c r="B17" s="44"/>
      <c r="C17" s="45"/>
      <c r="D17" s="46">
        <v>32</v>
      </c>
      <c r="E17" s="47" t="s">
        <v>17</v>
      </c>
      <c r="F17" s="48">
        <v>4820.9383502554911</v>
      </c>
      <c r="G17" s="48">
        <v>3742.7831972924546</v>
      </c>
      <c r="H17" s="48">
        <v>3742.7831972924546</v>
      </c>
      <c r="I17" s="48">
        <v>3848.9614440241553</v>
      </c>
      <c r="J17" s="48">
        <v>3848.9614440241553</v>
      </c>
      <c r="L17" s="50"/>
      <c r="M17" s="50"/>
      <c r="N17" s="50"/>
      <c r="O17" s="50"/>
      <c r="P17" s="50"/>
    </row>
    <row r="18" spans="1:16" s="49" customFormat="1" hidden="1">
      <c r="A18" s="43"/>
      <c r="B18" s="44"/>
      <c r="C18" s="45"/>
      <c r="D18" s="53">
        <v>342</v>
      </c>
      <c r="E18" s="54" t="s">
        <v>20</v>
      </c>
      <c r="F18" s="55">
        <v>0</v>
      </c>
      <c r="G18" s="55">
        <v>0</v>
      </c>
      <c r="H18" s="55">
        <v>0</v>
      </c>
      <c r="I18" s="56"/>
      <c r="J18" s="56"/>
      <c r="L18" s="50"/>
      <c r="M18" s="50"/>
      <c r="N18" s="50"/>
      <c r="O18" s="50"/>
      <c r="P18" s="50"/>
    </row>
    <row r="19" spans="1:16" s="49" customFormat="1" ht="47.25" hidden="1">
      <c r="A19" s="43">
        <v>11</v>
      </c>
      <c r="B19" s="44"/>
      <c r="C19" s="45"/>
      <c r="D19" s="53">
        <v>544</v>
      </c>
      <c r="E19" s="54" t="s">
        <v>21</v>
      </c>
      <c r="F19" s="55">
        <v>0</v>
      </c>
      <c r="G19" s="55">
        <v>0</v>
      </c>
      <c r="H19" s="55">
        <v>0</v>
      </c>
      <c r="I19" s="56"/>
      <c r="J19" s="56"/>
      <c r="L19" s="50"/>
      <c r="M19" s="50"/>
      <c r="N19" s="50"/>
      <c r="O19" s="50"/>
      <c r="P19" s="50"/>
    </row>
    <row r="20" spans="1:16" ht="15">
      <c r="A20" s="35" t="s">
        <v>13</v>
      </c>
      <c r="B20" s="35"/>
      <c r="C20" s="36" t="s">
        <v>14</v>
      </c>
      <c r="D20" s="37"/>
      <c r="E20" s="37"/>
      <c r="F20" s="38">
        <f>F21</f>
        <v>2409.7484902780543</v>
      </c>
      <c r="G20" s="38">
        <f t="shared" ref="G20:J20" si="2">G21</f>
        <v>1327.2280841462605</v>
      </c>
      <c r="H20" s="38">
        <f t="shared" si="2"/>
        <v>1327.2280841462605</v>
      </c>
      <c r="I20" s="38">
        <f t="shared" si="2"/>
        <v>1327.2280841462605</v>
      </c>
      <c r="J20" s="38">
        <f t="shared" si="2"/>
        <v>1327.2280841462605</v>
      </c>
      <c r="L20" s="50"/>
      <c r="M20" s="50"/>
      <c r="N20" s="50"/>
      <c r="O20" s="50"/>
      <c r="P20" s="50"/>
    </row>
    <row r="21" spans="1:16" ht="15" customHeight="1">
      <c r="A21" s="39" t="s">
        <v>13</v>
      </c>
      <c r="B21" s="39"/>
      <c r="C21" s="40"/>
      <c r="D21" s="57" t="s">
        <v>22</v>
      </c>
      <c r="E21" s="57"/>
      <c r="F21" s="52">
        <f>SUM(F22)</f>
        <v>2409.7484902780543</v>
      </c>
      <c r="G21" s="52">
        <f>SUM(G22)</f>
        <v>1327.2280841462605</v>
      </c>
      <c r="H21" s="52">
        <f>SUM(H22)</f>
        <v>1327.2280841462605</v>
      </c>
      <c r="I21" s="52">
        <f>SUM(I22:I22)</f>
        <v>1327.2280841462605</v>
      </c>
      <c r="J21" s="52">
        <f>SUM(J22:J22)</f>
        <v>1327.2280841462605</v>
      </c>
      <c r="L21" s="50"/>
      <c r="M21" s="50"/>
      <c r="N21" s="50"/>
      <c r="O21" s="50"/>
      <c r="P21" s="50"/>
    </row>
    <row r="22" spans="1:16" s="49" customFormat="1" ht="15">
      <c r="A22" s="43">
        <v>11</v>
      </c>
      <c r="B22" s="44"/>
      <c r="C22" s="45"/>
      <c r="D22" s="46">
        <v>42</v>
      </c>
      <c r="E22" s="47" t="s">
        <v>23</v>
      </c>
      <c r="F22" s="48">
        <v>2409.7484902780543</v>
      </c>
      <c r="G22" s="48">
        <v>1327.2280841462605</v>
      </c>
      <c r="H22" s="48">
        <v>1327.2280841462605</v>
      </c>
      <c r="I22" s="48">
        <v>1327.2280841462605</v>
      </c>
      <c r="J22" s="48">
        <v>1327.2280841462605</v>
      </c>
      <c r="L22" s="50"/>
      <c r="M22" s="50"/>
      <c r="N22" s="50"/>
      <c r="O22" s="50"/>
      <c r="P22" s="50"/>
    </row>
    <row r="23" spans="1:16" ht="15">
      <c r="A23" s="35" t="s">
        <v>13</v>
      </c>
      <c r="B23" s="35"/>
      <c r="C23" s="36" t="s">
        <v>14</v>
      </c>
      <c r="D23" s="37"/>
      <c r="E23" s="37"/>
      <c r="F23" s="38">
        <f>F24</f>
        <v>0</v>
      </c>
      <c r="G23" s="38">
        <f t="shared" ref="G23:J23" si="3">G24</f>
        <v>132.72280841462606</v>
      </c>
      <c r="H23" s="38">
        <f t="shared" si="3"/>
        <v>132.72280841462606</v>
      </c>
      <c r="I23" s="38">
        <f t="shared" si="3"/>
        <v>132.72280841462606</v>
      </c>
      <c r="J23" s="38">
        <f t="shared" si="3"/>
        <v>132.72280841462606</v>
      </c>
      <c r="L23" s="50"/>
      <c r="M23" s="50"/>
      <c r="N23" s="50"/>
      <c r="O23" s="50"/>
      <c r="P23" s="50"/>
    </row>
    <row r="24" spans="1:16" ht="15">
      <c r="A24" s="39" t="s">
        <v>13</v>
      </c>
      <c r="B24" s="39"/>
      <c r="C24" s="40"/>
      <c r="D24" s="58" t="s">
        <v>24</v>
      </c>
      <c r="E24" s="58"/>
      <c r="F24" s="52">
        <f>SUM(F25)</f>
        <v>0</v>
      </c>
      <c r="G24" s="52">
        <f>SUM(G25)</f>
        <v>132.72280841462606</v>
      </c>
      <c r="H24" s="52">
        <f>SUM(H25)</f>
        <v>132.72280841462606</v>
      </c>
      <c r="I24" s="52">
        <f>SUM(I25:I25)</f>
        <v>132.72280841462606</v>
      </c>
      <c r="J24" s="52">
        <f>SUM(J25:J25)</f>
        <v>132.72280841462606</v>
      </c>
      <c r="L24" s="50"/>
      <c r="M24" s="50"/>
      <c r="N24" s="50"/>
      <c r="O24" s="50"/>
      <c r="P24" s="50"/>
    </row>
    <row r="25" spans="1:16" s="49" customFormat="1" ht="15">
      <c r="A25" s="43">
        <v>11</v>
      </c>
      <c r="B25" s="44"/>
      <c r="C25" s="45"/>
      <c r="D25" s="46">
        <v>38</v>
      </c>
      <c r="E25" s="47" t="s">
        <v>23</v>
      </c>
      <c r="F25" s="48">
        <v>0</v>
      </c>
      <c r="G25" s="48">
        <v>132.72280841462606</v>
      </c>
      <c r="H25" s="48">
        <v>132.72280841462606</v>
      </c>
      <c r="I25" s="48">
        <v>132.72280841462606</v>
      </c>
      <c r="J25" s="48">
        <v>132.72280841462606</v>
      </c>
      <c r="L25" s="50"/>
      <c r="M25" s="50"/>
      <c r="N25" s="50"/>
      <c r="O25" s="50"/>
      <c r="P25" s="50"/>
    </row>
    <row r="26" spans="1:16" ht="15">
      <c r="A26" s="35" t="s">
        <v>13</v>
      </c>
      <c r="B26" s="35"/>
      <c r="C26" s="36" t="s">
        <v>14</v>
      </c>
      <c r="D26" s="37"/>
      <c r="E26" s="37"/>
      <c r="F26" s="38">
        <f>F27</f>
        <v>331.80702103656512</v>
      </c>
      <c r="G26" s="38">
        <f t="shared" ref="G26:J26" si="4">G27</f>
        <v>1327.2280841462605</v>
      </c>
      <c r="H26" s="38">
        <f t="shared" si="4"/>
        <v>1327.2280841462605</v>
      </c>
      <c r="I26" s="38">
        <f t="shared" si="4"/>
        <v>1592.6737009755125</v>
      </c>
      <c r="J26" s="38">
        <f t="shared" si="4"/>
        <v>1592.6737009755125</v>
      </c>
      <c r="L26" s="50"/>
      <c r="M26" s="50"/>
      <c r="N26" s="50"/>
      <c r="O26" s="50"/>
      <c r="P26" s="50"/>
    </row>
    <row r="27" spans="1:16" ht="15" customHeight="1">
      <c r="A27" s="39" t="s">
        <v>13</v>
      </c>
      <c r="B27" s="39"/>
      <c r="C27" s="40"/>
      <c r="D27" s="57" t="s">
        <v>25</v>
      </c>
      <c r="E27" s="57"/>
      <c r="F27" s="52">
        <f>SUM(F28)</f>
        <v>331.80702103656512</v>
      </c>
      <c r="G27" s="52">
        <f>SUM(G28)</f>
        <v>1327.2280841462605</v>
      </c>
      <c r="H27" s="52">
        <f>SUM(H28)</f>
        <v>1327.2280841462605</v>
      </c>
      <c r="I27" s="52">
        <f>SUM(I28:I28)</f>
        <v>1592.6737009755125</v>
      </c>
      <c r="J27" s="52">
        <f>SUM(J28:J28)</f>
        <v>1592.6737009755125</v>
      </c>
      <c r="L27" s="50"/>
      <c r="M27" s="50"/>
      <c r="N27" s="50"/>
      <c r="O27" s="50"/>
      <c r="P27" s="50"/>
    </row>
    <row r="28" spans="1:16" s="49" customFormat="1" ht="15">
      <c r="A28" s="43">
        <v>11</v>
      </c>
      <c r="B28" s="44"/>
      <c r="C28" s="45"/>
      <c r="D28" s="46">
        <v>32</v>
      </c>
      <c r="E28" s="47" t="s">
        <v>17</v>
      </c>
      <c r="F28" s="48">
        <v>331.80702103656512</v>
      </c>
      <c r="G28" s="48">
        <v>1327.2280841462605</v>
      </c>
      <c r="H28" s="48">
        <v>1327.2280841462605</v>
      </c>
      <c r="I28" s="48">
        <v>1592.6737009755125</v>
      </c>
      <c r="J28" s="48">
        <v>1592.6737009755125</v>
      </c>
      <c r="L28" s="50"/>
      <c r="M28" s="50"/>
      <c r="N28" s="50"/>
      <c r="O28" s="50"/>
      <c r="P28" s="50"/>
    </row>
    <row r="29" spans="1:16" ht="28.5" hidden="1" customHeight="1">
      <c r="A29" s="39" t="s">
        <v>13</v>
      </c>
      <c r="B29" s="39"/>
      <c r="C29" s="40"/>
      <c r="D29" s="57" t="s">
        <v>26</v>
      </c>
      <c r="E29" s="57"/>
      <c r="F29" s="52">
        <f>SUM(F30:F31)</f>
        <v>0</v>
      </c>
      <c r="G29" s="52">
        <f>SUM(G30:G31)</f>
        <v>0</v>
      </c>
      <c r="H29" s="52">
        <f>SUM(H30:H31)</f>
        <v>0</v>
      </c>
      <c r="I29" s="52">
        <f>SUM(I30:I31)</f>
        <v>0</v>
      </c>
      <c r="J29" s="52">
        <f>SUM(J30:J31)</f>
        <v>0</v>
      </c>
      <c r="L29" s="50"/>
      <c r="M29" s="50"/>
      <c r="N29" s="50"/>
      <c r="O29" s="50"/>
      <c r="P29" s="50"/>
    </row>
    <row r="30" spans="1:16" s="49" customFormat="1" hidden="1">
      <c r="A30" s="43"/>
      <c r="B30" s="44"/>
      <c r="C30" s="45"/>
      <c r="D30" s="53">
        <v>342</v>
      </c>
      <c r="E30" s="54" t="s">
        <v>20</v>
      </c>
      <c r="F30" s="55">
        <v>0</v>
      </c>
      <c r="G30" s="55">
        <v>0</v>
      </c>
      <c r="H30" s="55">
        <v>0</v>
      </c>
      <c r="I30" s="56"/>
      <c r="J30" s="56"/>
      <c r="L30" s="50"/>
      <c r="M30" s="50"/>
      <c r="N30" s="50"/>
      <c r="O30" s="50"/>
      <c r="P30" s="50"/>
    </row>
    <row r="31" spans="1:16" s="49" customFormat="1" ht="47.25" hidden="1">
      <c r="A31" s="43">
        <v>11</v>
      </c>
      <c r="B31" s="44"/>
      <c r="C31" s="45"/>
      <c r="D31" s="53">
        <v>544</v>
      </c>
      <c r="E31" s="54" t="s">
        <v>21</v>
      </c>
      <c r="F31" s="59">
        <v>0</v>
      </c>
      <c r="G31" s="59">
        <v>0</v>
      </c>
      <c r="H31" s="59">
        <v>0</v>
      </c>
      <c r="I31" s="56"/>
      <c r="J31" s="56"/>
      <c r="L31" s="50"/>
      <c r="M31" s="50"/>
      <c r="N31" s="50"/>
      <c r="O31" s="50"/>
      <c r="P31" s="50"/>
    </row>
    <row r="32" spans="1:16" ht="15">
      <c r="A32" s="35" t="s">
        <v>13</v>
      </c>
      <c r="B32" s="35"/>
      <c r="C32" s="36" t="s">
        <v>14</v>
      </c>
      <c r="D32" s="37"/>
      <c r="E32" s="37"/>
      <c r="F32" s="38">
        <f>F33</f>
        <v>13776.619550069679</v>
      </c>
      <c r="G32" s="38">
        <f t="shared" ref="G32:J32" si="5">G33</f>
        <v>4330.0816245271744</v>
      </c>
      <c r="H32" s="38">
        <f t="shared" si="5"/>
        <v>4330.0816245271744</v>
      </c>
      <c r="I32" s="38">
        <f t="shared" si="5"/>
        <v>7963.3685048775624</v>
      </c>
      <c r="J32" s="38">
        <f t="shared" si="5"/>
        <v>7963.3685048775624</v>
      </c>
      <c r="L32" s="50"/>
      <c r="M32" s="50"/>
      <c r="N32" s="50"/>
      <c r="O32" s="50"/>
      <c r="P32" s="50"/>
    </row>
    <row r="33" spans="1:16" s="49" customFormat="1" ht="15" customHeight="1">
      <c r="A33" s="39" t="s">
        <v>13</v>
      </c>
      <c r="B33" s="39"/>
      <c r="C33" s="57" t="s">
        <v>27</v>
      </c>
      <c r="D33" s="57"/>
      <c r="E33" s="57"/>
      <c r="F33" s="52">
        <f>SUM(F34:F34)</f>
        <v>13776.619550069679</v>
      </c>
      <c r="G33" s="52">
        <f>SUM(G34:G34)</f>
        <v>4330.0816245271744</v>
      </c>
      <c r="H33" s="52">
        <f>SUM(H34:H34)</f>
        <v>4330.0816245271744</v>
      </c>
      <c r="I33" s="52">
        <f>SUM(I34:I34)</f>
        <v>7963.3685048775624</v>
      </c>
      <c r="J33" s="52">
        <f>SUM(J34:J34)</f>
        <v>7963.3685048775624</v>
      </c>
      <c r="L33" s="50"/>
      <c r="M33" s="50"/>
      <c r="N33" s="50"/>
      <c r="O33" s="50"/>
      <c r="P33" s="50"/>
    </row>
    <row r="34" spans="1:16" s="49" customFormat="1" ht="15">
      <c r="A34" s="43">
        <v>42</v>
      </c>
      <c r="B34" s="44"/>
      <c r="C34" s="45"/>
      <c r="D34" s="46">
        <v>31</v>
      </c>
      <c r="E34" s="47" t="s">
        <v>16</v>
      </c>
      <c r="F34" s="48">
        <v>13776.619550069679</v>
      </c>
      <c r="G34" s="48">
        <v>4330.0816245271744</v>
      </c>
      <c r="H34" s="48">
        <v>4330.0816245271744</v>
      </c>
      <c r="I34" s="48">
        <v>7963.3685048775624</v>
      </c>
      <c r="J34" s="48">
        <v>7963.3685048775624</v>
      </c>
      <c r="L34" s="50"/>
      <c r="M34" s="50"/>
      <c r="N34" s="50"/>
      <c r="O34" s="50"/>
      <c r="P34" s="50"/>
    </row>
    <row r="35" spans="1:16" ht="15">
      <c r="A35" s="35" t="s">
        <v>13</v>
      </c>
      <c r="B35" s="35"/>
      <c r="C35" s="36" t="s">
        <v>14</v>
      </c>
      <c r="D35" s="37"/>
      <c r="E35" s="37"/>
      <c r="F35" s="38">
        <f>F36</f>
        <v>7981.0047116596979</v>
      </c>
      <c r="G35" s="38">
        <f t="shared" ref="G35:J35" si="6">G36</f>
        <v>0</v>
      </c>
      <c r="H35" s="38">
        <f t="shared" si="6"/>
        <v>0</v>
      </c>
      <c r="I35" s="38">
        <f t="shared" si="6"/>
        <v>0</v>
      </c>
      <c r="J35" s="38">
        <f t="shared" si="6"/>
        <v>5972.5263786581718</v>
      </c>
      <c r="L35" s="50"/>
      <c r="M35" s="50"/>
      <c r="N35" s="50"/>
      <c r="O35" s="50"/>
      <c r="P35" s="50"/>
    </row>
    <row r="36" spans="1:16" ht="15" customHeight="1">
      <c r="A36" s="39" t="s">
        <v>13</v>
      </c>
      <c r="B36" s="39"/>
      <c r="C36" s="40"/>
      <c r="D36" s="57" t="s">
        <v>28</v>
      </c>
      <c r="E36" s="57"/>
      <c r="F36" s="52">
        <f>SUM(F37)</f>
        <v>7981.0047116596979</v>
      </c>
      <c r="G36" s="52">
        <f>SUM(G37)</f>
        <v>0</v>
      </c>
      <c r="H36" s="52">
        <f>SUM(H37)</f>
        <v>0</v>
      </c>
      <c r="I36" s="52">
        <f>SUM(I37:I37)</f>
        <v>0</v>
      </c>
      <c r="J36" s="52">
        <f>SUM(J37:J37)</f>
        <v>5972.5263786581718</v>
      </c>
      <c r="L36" s="50"/>
      <c r="M36" s="50"/>
      <c r="N36" s="50"/>
      <c r="O36" s="50"/>
      <c r="P36" s="50"/>
    </row>
    <row r="37" spans="1:16" s="49" customFormat="1" ht="15">
      <c r="A37" s="43">
        <v>11</v>
      </c>
      <c r="B37" s="44"/>
      <c r="C37" s="45"/>
      <c r="D37" s="46">
        <v>32</v>
      </c>
      <c r="E37" s="47" t="s">
        <v>17</v>
      </c>
      <c r="F37" s="48">
        <v>7981.0047116596979</v>
      </c>
      <c r="G37" s="48">
        <v>0</v>
      </c>
      <c r="H37" s="48">
        <v>0</v>
      </c>
      <c r="I37" s="48">
        <v>0</v>
      </c>
      <c r="J37" s="48">
        <v>5972.5263786581718</v>
      </c>
      <c r="L37" s="50"/>
      <c r="M37" s="50"/>
      <c r="N37" s="50"/>
      <c r="O37" s="50"/>
      <c r="P37" s="50"/>
    </row>
    <row r="38" spans="1:16" ht="15">
      <c r="A38" s="35" t="s">
        <v>13</v>
      </c>
      <c r="B38" s="35"/>
      <c r="C38" s="36" t="s">
        <v>14</v>
      </c>
      <c r="D38" s="37"/>
      <c r="E38" s="37"/>
      <c r="F38" s="38">
        <f>F39</f>
        <v>780.87862499170478</v>
      </c>
      <c r="G38" s="38">
        <f t="shared" ref="G38:J38" si="7">G39</f>
        <v>0</v>
      </c>
      <c r="H38" s="38">
        <f t="shared" si="7"/>
        <v>0</v>
      </c>
      <c r="I38" s="38">
        <f t="shared" si="7"/>
        <v>0</v>
      </c>
      <c r="J38" s="38">
        <f t="shared" si="7"/>
        <v>1327.2280841462605</v>
      </c>
      <c r="L38" s="50"/>
      <c r="M38" s="50"/>
      <c r="N38" s="50"/>
      <c r="O38" s="50"/>
      <c r="P38" s="50"/>
    </row>
    <row r="39" spans="1:16" ht="15" customHeight="1">
      <c r="A39" s="39" t="s">
        <v>13</v>
      </c>
      <c r="B39" s="39"/>
      <c r="C39" s="40"/>
      <c r="D39" s="57" t="s">
        <v>29</v>
      </c>
      <c r="E39" s="57"/>
      <c r="F39" s="52">
        <f>SUM(F40)</f>
        <v>780.87862499170478</v>
      </c>
      <c r="G39" s="52">
        <f>SUM(G40)</f>
        <v>0</v>
      </c>
      <c r="H39" s="52">
        <f>SUM(H40)</f>
        <v>0</v>
      </c>
      <c r="I39" s="52">
        <f>SUM(I40:I40)</f>
        <v>0</v>
      </c>
      <c r="J39" s="52">
        <f>SUM(J40:J40)</f>
        <v>1327.2280841462605</v>
      </c>
      <c r="L39" s="50"/>
      <c r="M39" s="50"/>
      <c r="N39" s="50"/>
      <c r="O39" s="50"/>
      <c r="P39" s="50"/>
    </row>
    <row r="40" spans="1:16" s="49" customFormat="1" ht="15">
      <c r="A40" s="43">
        <v>11</v>
      </c>
      <c r="B40" s="44"/>
      <c r="C40" s="45"/>
      <c r="D40" s="46">
        <v>32</v>
      </c>
      <c r="E40" s="47" t="s">
        <v>17</v>
      </c>
      <c r="F40" s="50">
        <v>780.87862499170478</v>
      </c>
      <c r="G40" s="50">
        <v>0</v>
      </c>
      <c r="H40" s="50">
        <v>0</v>
      </c>
      <c r="I40" s="50">
        <v>0</v>
      </c>
      <c r="J40" s="50">
        <v>1327.2280841462605</v>
      </c>
      <c r="L40" s="50"/>
      <c r="M40" s="50"/>
      <c r="N40" s="50"/>
      <c r="O40" s="50"/>
      <c r="P40" s="50"/>
    </row>
    <row r="41" spans="1:16" ht="15">
      <c r="A41" s="35" t="s">
        <v>13</v>
      </c>
      <c r="B41" s="35"/>
      <c r="C41" s="36" t="s">
        <v>14</v>
      </c>
      <c r="D41" s="37"/>
      <c r="E41" s="37"/>
      <c r="F41" s="38">
        <f>F42</f>
        <v>0</v>
      </c>
      <c r="G41" s="38">
        <f t="shared" ref="G41:J41" si="8">G42</f>
        <v>9290.596589023824</v>
      </c>
      <c r="H41" s="38">
        <f t="shared" si="8"/>
        <v>9290.596589023824</v>
      </c>
      <c r="I41" s="38">
        <f t="shared" si="8"/>
        <v>0</v>
      </c>
      <c r="J41" s="38">
        <f t="shared" si="8"/>
        <v>2654.4561682925209</v>
      </c>
      <c r="L41" s="50"/>
      <c r="M41" s="50"/>
      <c r="N41" s="50"/>
      <c r="O41" s="50"/>
      <c r="P41" s="50"/>
    </row>
    <row r="42" spans="1:16" s="49" customFormat="1" ht="15">
      <c r="A42" s="39" t="s">
        <v>13</v>
      </c>
      <c r="B42" s="39"/>
      <c r="C42" s="40"/>
      <c r="D42" s="57" t="s">
        <v>30</v>
      </c>
      <c r="E42" s="57"/>
      <c r="F42" s="52">
        <f>SUM(F43)</f>
        <v>0</v>
      </c>
      <c r="G42" s="52">
        <f>SUM(G43)</f>
        <v>9290.596589023824</v>
      </c>
      <c r="H42" s="52">
        <f>SUM(H43)</f>
        <v>9290.596589023824</v>
      </c>
      <c r="I42" s="52">
        <f>SUM(I43:I43)</f>
        <v>0</v>
      </c>
      <c r="J42" s="52">
        <f>SUM(J43:J43)</f>
        <v>2654.4561682925209</v>
      </c>
      <c r="L42" s="50"/>
      <c r="M42" s="50"/>
      <c r="N42" s="50"/>
      <c r="O42" s="50"/>
      <c r="P42" s="50"/>
    </row>
    <row r="43" spans="1:16" s="49" customFormat="1" ht="15">
      <c r="A43" s="43">
        <v>11</v>
      </c>
      <c r="B43" s="44"/>
      <c r="C43" s="45"/>
      <c r="D43" s="46">
        <v>32</v>
      </c>
      <c r="E43" s="47" t="s">
        <v>17</v>
      </c>
      <c r="F43" s="55">
        <v>0</v>
      </c>
      <c r="G43" s="50">
        <v>9290.596589023824</v>
      </c>
      <c r="H43" s="50">
        <v>9290.596589023824</v>
      </c>
      <c r="I43" s="50">
        <v>0</v>
      </c>
      <c r="J43" s="50">
        <v>2654.4561682925209</v>
      </c>
      <c r="L43" s="50"/>
      <c r="M43" s="50"/>
      <c r="N43" s="50"/>
      <c r="O43" s="50"/>
      <c r="P43" s="50"/>
    </row>
    <row r="44" spans="1:16">
      <c r="A44" s="60"/>
      <c r="B44" s="60"/>
      <c r="C44" s="61" t="s">
        <v>31</v>
      </c>
      <c r="D44" s="62"/>
      <c r="E44" s="63"/>
      <c r="F44" s="64">
        <f>F46+F49+F52+F55+F58+F61</f>
        <v>11281.438715243214</v>
      </c>
      <c r="G44" s="64">
        <f>G46+G49+G52+G55+G58+G61</f>
        <v>37626.916185546484</v>
      </c>
      <c r="H44" s="64">
        <f>H46+H49+H52+H55+H58+H61</f>
        <v>21036.565133718232</v>
      </c>
      <c r="I44" s="64">
        <f>I46+I49+I52+I55+I58+I61</f>
        <v>14533.14752140155</v>
      </c>
      <c r="J44" s="64">
        <f>J46+J49+J52+J55+J58+J61</f>
        <v>14533.14752140155</v>
      </c>
      <c r="L44" s="50"/>
      <c r="M44" s="50"/>
      <c r="N44" s="50"/>
      <c r="O44" s="50"/>
      <c r="P44" s="50"/>
    </row>
    <row r="45" spans="1:16" ht="15">
      <c r="A45" s="35" t="s">
        <v>32</v>
      </c>
      <c r="B45" s="35"/>
      <c r="C45" s="36" t="s">
        <v>33</v>
      </c>
      <c r="D45" s="37"/>
      <c r="E45" s="37"/>
      <c r="F45" s="38">
        <f>F46</f>
        <v>6171.6105912801113</v>
      </c>
      <c r="G45" s="38">
        <f t="shared" ref="G45:J45" si="9">G46</f>
        <v>20572.035304267036</v>
      </c>
      <c r="H45" s="38">
        <f t="shared" si="9"/>
        <v>14599.508925608865</v>
      </c>
      <c r="I45" s="38">
        <f t="shared" si="9"/>
        <v>7963.3685048775624</v>
      </c>
      <c r="J45" s="38">
        <f t="shared" si="9"/>
        <v>7963.3685048775624</v>
      </c>
      <c r="L45" s="50"/>
      <c r="M45" s="50"/>
      <c r="N45" s="50"/>
      <c r="O45" s="50"/>
      <c r="P45" s="50"/>
    </row>
    <row r="46" spans="1:16">
      <c r="A46" s="65" t="s">
        <v>32</v>
      </c>
      <c r="B46" s="65"/>
      <c r="C46" s="40"/>
      <c r="D46" s="66" t="s">
        <v>34</v>
      </c>
      <c r="E46" s="67"/>
      <c r="F46" s="52">
        <f>SUM(F47:F47)</f>
        <v>6171.6105912801113</v>
      </c>
      <c r="G46" s="52">
        <f>SUM(G47:G47)</f>
        <v>20572.035304267036</v>
      </c>
      <c r="H46" s="52">
        <f>SUM(H47:H47)</f>
        <v>14599.508925608865</v>
      </c>
      <c r="I46" s="42">
        <f>SUM(I47)</f>
        <v>7963.3685048775624</v>
      </c>
      <c r="J46" s="42">
        <f>J47</f>
        <v>7963.3685048775624</v>
      </c>
      <c r="L46" s="50"/>
      <c r="M46" s="50"/>
      <c r="N46" s="50"/>
      <c r="O46" s="50"/>
      <c r="P46" s="50"/>
    </row>
    <row r="47" spans="1:16" ht="15">
      <c r="A47" s="68">
        <v>11</v>
      </c>
      <c r="B47" s="69"/>
      <c r="C47" s="45"/>
      <c r="D47" s="46">
        <v>38</v>
      </c>
      <c r="E47" s="47" t="s">
        <v>35</v>
      </c>
      <c r="F47" s="50">
        <v>6171.6105912801113</v>
      </c>
      <c r="G47" s="50">
        <v>20572.035304267036</v>
      </c>
      <c r="H47" s="50">
        <v>14599.508925608865</v>
      </c>
      <c r="I47" s="50">
        <v>7963.3685048775624</v>
      </c>
      <c r="J47" s="50">
        <v>7963.3685048775624</v>
      </c>
      <c r="L47" s="50"/>
      <c r="M47" s="50"/>
      <c r="N47" s="50"/>
      <c r="O47" s="50"/>
      <c r="P47" s="50"/>
    </row>
    <row r="48" spans="1:16" ht="15">
      <c r="A48" s="35" t="s">
        <v>32</v>
      </c>
      <c r="B48" s="35"/>
      <c r="C48" s="36" t="s">
        <v>33</v>
      </c>
      <c r="D48" s="37"/>
      <c r="E48" s="37"/>
      <c r="F48" s="38">
        <f>F49</f>
        <v>4446.2140818899725</v>
      </c>
      <c r="G48" s="38">
        <f t="shared" ref="G48:J48" si="10">G49</f>
        <v>4446.2140818899725</v>
      </c>
      <c r="H48" s="38">
        <f t="shared" si="10"/>
        <v>4446.2140818899725</v>
      </c>
      <c r="I48" s="38">
        <f t="shared" si="10"/>
        <v>4446.2140818899725</v>
      </c>
      <c r="J48" s="38">
        <f t="shared" si="10"/>
        <v>4446.2140818899725</v>
      </c>
      <c r="L48" s="50"/>
      <c r="M48" s="50"/>
      <c r="N48" s="50"/>
      <c r="O48" s="50"/>
      <c r="P48" s="50"/>
    </row>
    <row r="49" spans="1:16" ht="15">
      <c r="A49" s="65" t="s">
        <v>32</v>
      </c>
      <c r="B49" s="65"/>
      <c r="C49" s="40"/>
      <c r="D49" s="70" t="s">
        <v>36</v>
      </c>
      <c r="E49" s="70"/>
      <c r="F49" s="52">
        <f>SUM(F50)</f>
        <v>4446.2140818899725</v>
      </c>
      <c r="G49" s="52">
        <f>SUM(G50)</f>
        <v>4446.2140818899725</v>
      </c>
      <c r="H49" s="52">
        <f>SUM(H50)</f>
        <v>4446.2140818899725</v>
      </c>
      <c r="I49" s="42">
        <f>SUM(I50)</f>
        <v>4446.2140818899725</v>
      </c>
      <c r="J49" s="42">
        <f>J50</f>
        <v>4446.2140818899725</v>
      </c>
      <c r="L49" s="50"/>
      <c r="M49" s="50"/>
      <c r="N49" s="50"/>
      <c r="O49" s="50"/>
      <c r="P49" s="50"/>
    </row>
    <row r="50" spans="1:16" ht="15">
      <c r="A50" s="68">
        <v>11</v>
      </c>
      <c r="B50" s="69"/>
      <c r="C50" s="45"/>
      <c r="D50" s="46">
        <v>38</v>
      </c>
      <c r="E50" s="47" t="s">
        <v>35</v>
      </c>
      <c r="F50" s="50">
        <v>4446.2140818899725</v>
      </c>
      <c r="G50" s="50">
        <v>4446.2140818899725</v>
      </c>
      <c r="H50" s="50">
        <v>4446.2140818899725</v>
      </c>
      <c r="I50" s="50">
        <v>4446.2140818899725</v>
      </c>
      <c r="J50" s="50">
        <v>4446.2140818899725</v>
      </c>
      <c r="L50" s="50"/>
      <c r="M50" s="50"/>
      <c r="N50" s="50"/>
      <c r="O50" s="50"/>
      <c r="P50" s="50"/>
    </row>
    <row r="51" spans="1:16" ht="15">
      <c r="A51" s="35" t="s">
        <v>37</v>
      </c>
      <c r="B51" s="35"/>
      <c r="C51" s="36" t="s">
        <v>38</v>
      </c>
      <c r="D51" s="37"/>
      <c r="E51" s="37"/>
      <c r="F51" s="38">
        <f>F52</f>
        <v>663.61404207313024</v>
      </c>
      <c r="G51" s="38">
        <f t="shared" ref="G51:J51" si="11">G52</f>
        <v>663.61404207313024</v>
      </c>
      <c r="H51" s="38">
        <f t="shared" si="11"/>
        <v>663.61404207313024</v>
      </c>
      <c r="I51" s="38">
        <f t="shared" si="11"/>
        <v>663.61404207313024</v>
      </c>
      <c r="J51" s="38">
        <f t="shared" si="11"/>
        <v>663.61404207313024</v>
      </c>
      <c r="L51" s="50"/>
      <c r="M51" s="50"/>
      <c r="N51" s="50"/>
      <c r="O51" s="50"/>
      <c r="P51" s="50"/>
    </row>
    <row r="52" spans="1:16" ht="15">
      <c r="A52" s="65" t="s">
        <v>37</v>
      </c>
      <c r="B52" s="65"/>
      <c r="C52" s="40"/>
      <c r="D52" s="70" t="s">
        <v>39</v>
      </c>
      <c r="E52" s="70"/>
      <c r="F52" s="52">
        <f>SUM(F53)</f>
        <v>663.61404207313024</v>
      </c>
      <c r="G52" s="52">
        <f>SUM(G53)</f>
        <v>663.61404207313024</v>
      </c>
      <c r="H52" s="52">
        <f>SUM(H53)</f>
        <v>663.61404207313024</v>
      </c>
      <c r="I52" s="42">
        <f>SUM(I53)</f>
        <v>663.61404207313024</v>
      </c>
      <c r="J52" s="42">
        <f>J53</f>
        <v>663.61404207313024</v>
      </c>
      <c r="L52" s="50"/>
      <c r="M52" s="50"/>
      <c r="N52" s="50"/>
      <c r="O52" s="50"/>
      <c r="P52" s="50"/>
    </row>
    <row r="53" spans="1:16" ht="15">
      <c r="A53" s="68">
        <v>11</v>
      </c>
      <c r="B53" s="69"/>
      <c r="C53" s="45"/>
      <c r="D53" s="46">
        <v>38</v>
      </c>
      <c r="E53" s="47" t="s">
        <v>35</v>
      </c>
      <c r="F53" s="50">
        <v>663.61404207313024</v>
      </c>
      <c r="G53" s="50">
        <v>663.61404207313024</v>
      </c>
      <c r="H53" s="50">
        <v>663.61404207313024</v>
      </c>
      <c r="I53" s="50">
        <v>663.61404207313024</v>
      </c>
      <c r="J53" s="50">
        <v>663.61404207313024</v>
      </c>
      <c r="L53" s="50"/>
      <c r="M53" s="50"/>
      <c r="N53" s="50"/>
      <c r="O53" s="50"/>
      <c r="P53" s="50"/>
    </row>
    <row r="54" spans="1:16" ht="15">
      <c r="A54" s="35" t="s">
        <v>37</v>
      </c>
      <c r="B54" s="35"/>
      <c r="C54" s="36" t="s">
        <v>38</v>
      </c>
      <c r="D54" s="37"/>
      <c r="E54" s="37"/>
      <c r="F54" s="38">
        <f>F55</f>
        <v>0</v>
      </c>
      <c r="G54" s="38">
        <f t="shared" ref="G54:J54" si="12">G55</f>
        <v>663.61404207313024</v>
      </c>
      <c r="H54" s="38">
        <f t="shared" si="12"/>
        <v>663.61404207313024</v>
      </c>
      <c r="I54" s="38">
        <f t="shared" si="12"/>
        <v>796.33685048775624</v>
      </c>
      <c r="J54" s="38">
        <f t="shared" si="12"/>
        <v>796.33685048775624</v>
      </c>
      <c r="L54" s="50"/>
      <c r="M54" s="50"/>
      <c r="N54" s="50"/>
      <c r="O54" s="50"/>
      <c r="P54" s="50"/>
    </row>
    <row r="55" spans="1:16" ht="15">
      <c r="A55" s="65" t="s">
        <v>37</v>
      </c>
      <c r="B55" s="65"/>
      <c r="C55" s="40"/>
      <c r="D55" s="70" t="s">
        <v>40</v>
      </c>
      <c r="E55" s="70"/>
      <c r="F55" s="52">
        <f>SUM(F56)</f>
        <v>0</v>
      </c>
      <c r="G55" s="52">
        <f>SUM(G56)</f>
        <v>663.61404207313024</v>
      </c>
      <c r="H55" s="52">
        <f>SUM(H56)</f>
        <v>663.61404207313024</v>
      </c>
      <c r="I55" s="42">
        <f>SUM(I56)</f>
        <v>796.33685048775624</v>
      </c>
      <c r="J55" s="42">
        <f>J56</f>
        <v>796.33685048775624</v>
      </c>
      <c r="L55" s="50"/>
      <c r="M55" s="50"/>
      <c r="N55" s="50"/>
      <c r="O55" s="50"/>
      <c r="P55" s="50"/>
    </row>
    <row r="56" spans="1:16" s="49" customFormat="1" ht="15">
      <c r="A56" s="68">
        <v>11</v>
      </c>
      <c r="B56" s="69"/>
      <c r="C56" s="45"/>
      <c r="D56" s="46">
        <v>38</v>
      </c>
      <c r="E56" s="47" t="s">
        <v>35</v>
      </c>
      <c r="F56" s="55">
        <v>0</v>
      </c>
      <c r="G56" s="50">
        <v>663.61404207313024</v>
      </c>
      <c r="H56" s="50">
        <v>663.61404207313024</v>
      </c>
      <c r="I56" s="50">
        <v>796.33685048775624</v>
      </c>
      <c r="J56" s="50">
        <v>796.33685048775624</v>
      </c>
      <c r="L56" s="50"/>
      <c r="M56" s="50"/>
      <c r="N56" s="50"/>
      <c r="O56" s="50"/>
      <c r="P56" s="50"/>
    </row>
    <row r="57" spans="1:16" ht="15">
      <c r="A57" s="35" t="s">
        <v>37</v>
      </c>
      <c r="B57" s="35"/>
      <c r="C57" s="36" t="s">
        <v>38</v>
      </c>
      <c r="D57" s="37"/>
      <c r="E57" s="37"/>
      <c r="F57" s="38">
        <f>F58</f>
        <v>0</v>
      </c>
      <c r="G57" s="38">
        <f t="shared" ref="G57:J57" si="13">G58</f>
        <v>663.61404207313024</v>
      </c>
      <c r="H57" s="38">
        <f t="shared" si="13"/>
        <v>663.61404207313024</v>
      </c>
      <c r="I57" s="38">
        <f t="shared" si="13"/>
        <v>663.61404207313024</v>
      </c>
      <c r="J57" s="38">
        <f t="shared" si="13"/>
        <v>663.61404207313024</v>
      </c>
      <c r="L57" s="50"/>
      <c r="M57" s="50"/>
      <c r="N57" s="50"/>
      <c r="O57" s="50"/>
      <c r="P57" s="50"/>
    </row>
    <row r="58" spans="1:16" ht="15" customHeight="1">
      <c r="A58" s="65" t="s">
        <v>37</v>
      </c>
      <c r="B58" s="65"/>
      <c r="C58" s="40"/>
      <c r="D58" s="51" t="s">
        <v>41</v>
      </c>
      <c r="E58" s="51"/>
      <c r="F58" s="52">
        <f>SUM(F59)</f>
        <v>0</v>
      </c>
      <c r="G58" s="52">
        <f>SUM(G59)</f>
        <v>663.61404207313024</v>
      </c>
      <c r="H58" s="52">
        <f>SUM(H59)</f>
        <v>663.61404207313024</v>
      </c>
      <c r="I58" s="42">
        <f>SUM(I59)</f>
        <v>663.61404207313024</v>
      </c>
      <c r="J58" s="42">
        <f>J59</f>
        <v>663.61404207313024</v>
      </c>
      <c r="L58" s="50"/>
      <c r="M58" s="50"/>
      <c r="N58" s="50"/>
      <c r="O58" s="50"/>
      <c r="P58" s="50"/>
    </row>
    <row r="59" spans="1:16" s="49" customFormat="1" ht="15">
      <c r="A59" s="43">
        <v>11</v>
      </c>
      <c r="B59" s="44"/>
      <c r="C59" s="45"/>
      <c r="D59" s="46">
        <v>38</v>
      </c>
      <c r="E59" s="47" t="s">
        <v>35</v>
      </c>
      <c r="F59" s="50">
        <v>0</v>
      </c>
      <c r="G59" s="50">
        <v>663.61404207313024</v>
      </c>
      <c r="H59" s="50">
        <v>663.61404207313024</v>
      </c>
      <c r="I59" s="50">
        <v>663.61404207313024</v>
      </c>
      <c r="J59" s="50">
        <v>663.61404207313024</v>
      </c>
      <c r="L59" s="50"/>
      <c r="M59" s="50"/>
      <c r="N59" s="50"/>
      <c r="O59" s="50"/>
      <c r="P59" s="50"/>
    </row>
    <row r="60" spans="1:16" ht="15">
      <c r="A60" s="35" t="s">
        <v>42</v>
      </c>
      <c r="B60" s="35"/>
      <c r="C60" s="36" t="s">
        <v>43</v>
      </c>
      <c r="D60" s="37"/>
      <c r="E60" s="37"/>
      <c r="F60" s="38">
        <f>F61</f>
        <v>0</v>
      </c>
      <c r="G60" s="38">
        <f t="shared" ref="G60:J60" si="14">G61</f>
        <v>10617.824673170084</v>
      </c>
      <c r="H60" s="38">
        <f t="shared" si="14"/>
        <v>0</v>
      </c>
      <c r="I60" s="38">
        <f t="shared" si="14"/>
        <v>0</v>
      </c>
      <c r="J60" s="38">
        <f t="shared" si="14"/>
        <v>0</v>
      </c>
      <c r="L60" s="50"/>
      <c r="M60" s="50"/>
      <c r="N60" s="50"/>
      <c r="O60" s="50"/>
      <c r="P60" s="50"/>
    </row>
    <row r="61" spans="1:16" s="49" customFormat="1" ht="15">
      <c r="A61" s="65" t="s">
        <v>42</v>
      </c>
      <c r="B61" s="65"/>
      <c r="C61" s="40"/>
      <c r="D61" s="51" t="s">
        <v>44</v>
      </c>
      <c r="E61" s="51"/>
      <c r="F61" s="52">
        <f>SUM(F62)</f>
        <v>0</v>
      </c>
      <c r="G61" s="52">
        <f>SUM(G62)</f>
        <v>10617.824673170084</v>
      </c>
      <c r="H61" s="52">
        <f>SUM(H62)</f>
        <v>0</v>
      </c>
      <c r="I61" s="42">
        <f>SUM(I62)</f>
        <v>0</v>
      </c>
      <c r="J61" s="42">
        <f>J62</f>
        <v>0</v>
      </c>
      <c r="L61" s="50"/>
      <c r="M61" s="50"/>
      <c r="N61" s="50"/>
      <c r="O61" s="50"/>
      <c r="P61" s="50"/>
    </row>
    <row r="62" spans="1:16" s="49" customFormat="1" ht="15">
      <c r="A62" s="43">
        <v>11</v>
      </c>
      <c r="B62" s="44"/>
      <c r="C62" s="45"/>
      <c r="D62" s="46">
        <v>42</v>
      </c>
      <c r="E62" s="47" t="s">
        <v>45</v>
      </c>
      <c r="F62" s="50">
        <v>0</v>
      </c>
      <c r="G62" s="50">
        <v>10617.824673170084</v>
      </c>
      <c r="H62" s="50">
        <v>0</v>
      </c>
      <c r="I62" s="50">
        <v>0</v>
      </c>
      <c r="J62" s="50">
        <v>0</v>
      </c>
      <c r="L62" s="50"/>
      <c r="M62" s="50"/>
      <c r="N62" s="50"/>
      <c r="O62" s="50"/>
      <c r="P62" s="50"/>
    </row>
    <row r="63" spans="1:16" ht="33" customHeight="1">
      <c r="A63" s="71"/>
      <c r="B63" s="72"/>
      <c r="C63" s="73" t="s">
        <v>46</v>
      </c>
      <c r="D63" s="73"/>
      <c r="E63" s="73"/>
      <c r="F63" s="64">
        <f>F65+F72+F76+F80+F69</f>
        <v>113260.78704625388</v>
      </c>
      <c r="G63" s="64">
        <f>G65+G72+G76+G80+G69</f>
        <v>222310.70409449865</v>
      </c>
      <c r="H63" s="64">
        <f>H65+H72+H76+H80+H69</f>
        <v>77450.52444024157</v>
      </c>
      <c r="I63" s="64">
        <f>I65+I72+I76+I80+I69</f>
        <v>79633.685048775631</v>
      </c>
      <c r="J63" s="64">
        <f>J65+J72+J76+J80+J69</f>
        <v>79633.685048775631</v>
      </c>
      <c r="L63" s="50"/>
      <c r="M63" s="50"/>
      <c r="N63" s="50"/>
      <c r="O63" s="50"/>
      <c r="P63" s="50"/>
    </row>
    <row r="64" spans="1:16" ht="15">
      <c r="A64" s="35" t="s">
        <v>42</v>
      </c>
      <c r="B64" s="35"/>
      <c r="C64" s="36" t="s">
        <v>43</v>
      </c>
      <c r="D64" s="37"/>
      <c r="E64" s="37"/>
      <c r="F64" s="38">
        <f>F65</f>
        <v>23961.236976574422</v>
      </c>
      <c r="G64" s="38">
        <f t="shared" ref="G64:J64" si="15">G65</f>
        <v>171212.42285486762</v>
      </c>
      <c r="H64" s="38">
        <f t="shared" si="15"/>
        <v>36343.088504877567</v>
      </c>
      <c r="I64" s="38">
        <f t="shared" si="15"/>
        <v>39816.842524387816</v>
      </c>
      <c r="J64" s="38">
        <f t="shared" si="15"/>
        <v>39816.842524387816</v>
      </c>
      <c r="L64" s="50"/>
      <c r="M64" s="50"/>
      <c r="N64" s="50"/>
      <c r="O64" s="50"/>
      <c r="P64" s="50"/>
    </row>
    <row r="65" spans="1:16" ht="30" customHeight="1">
      <c r="A65" s="65" t="s">
        <v>42</v>
      </c>
      <c r="B65" s="65"/>
      <c r="C65" s="40"/>
      <c r="D65" s="51" t="s">
        <v>47</v>
      </c>
      <c r="E65" s="51"/>
      <c r="F65" s="52">
        <f>SUM(F66:F67)</f>
        <v>23961.236976574422</v>
      </c>
      <c r="G65" s="52">
        <f>SUM(G66:G67)</f>
        <v>171212.42285486762</v>
      </c>
      <c r="H65" s="52">
        <f>SUM(H66:H67)</f>
        <v>36343.088504877567</v>
      </c>
      <c r="I65" s="42">
        <f>SUM(I66:I67)</f>
        <v>39816.842524387816</v>
      </c>
      <c r="J65" s="42">
        <f>SUM(J66:J67)</f>
        <v>39816.842524387816</v>
      </c>
      <c r="L65" s="50"/>
      <c r="M65" s="50"/>
      <c r="N65" s="50"/>
      <c r="O65" s="50"/>
      <c r="P65" s="50"/>
    </row>
    <row r="66" spans="1:16" s="49" customFormat="1" ht="15">
      <c r="A66" s="74">
        <v>42</v>
      </c>
      <c r="B66" s="44"/>
      <c r="C66" s="45"/>
      <c r="D66" s="46">
        <v>32</v>
      </c>
      <c r="E66" s="47" t="s">
        <v>17</v>
      </c>
      <c r="F66" s="50">
        <v>4632.0260136704492</v>
      </c>
      <c r="G66" s="50">
        <v>5308.9123365850419</v>
      </c>
      <c r="H66" s="50">
        <v>7963.3685048775624</v>
      </c>
      <c r="I66" s="50">
        <v>39816.842524387816</v>
      </c>
      <c r="J66" s="50">
        <v>39816.842524387816</v>
      </c>
      <c r="L66" s="50"/>
      <c r="M66" s="50"/>
      <c r="N66" s="50"/>
      <c r="O66" s="50"/>
      <c r="P66" s="50"/>
    </row>
    <row r="67" spans="1:16" s="49" customFormat="1" ht="15">
      <c r="A67" s="74">
        <v>53.42</v>
      </c>
      <c r="B67" s="44"/>
      <c r="C67" s="45"/>
      <c r="D67" s="46">
        <v>42</v>
      </c>
      <c r="E67" s="47" t="s">
        <v>45</v>
      </c>
      <c r="F67" s="50">
        <v>19329.210962903973</v>
      </c>
      <c r="G67" s="50">
        <v>165903.51051828256</v>
      </c>
      <c r="H67" s="50">
        <f>49107.44-20727.72</f>
        <v>28379.72</v>
      </c>
      <c r="I67" s="50">
        <v>0</v>
      </c>
      <c r="J67" s="50">
        <v>0</v>
      </c>
      <c r="L67" s="50"/>
      <c r="M67" s="50"/>
      <c r="N67" s="50"/>
      <c r="O67" s="50"/>
      <c r="P67" s="50"/>
    </row>
    <row r="68" spans="1:16" ht="15">
      <c r="A68" s="35" t="s">
        <v>42</v>
      </c>
      <c r="B68" s="35"/>
      <c r="C68" s="36" t="s">
        <v>43</v>
      </c>
      <c r="D68" s="37"/>
      <c r="E68" s="37"/>
      <c r="F68" s="38">
        <f>F69</f>
        <v>12266.07605016922</v>
      </c>
      <c r="G68" s="38">
        <f t="shared" ref="G68:J68" si="16">G69</f>
        <v>9290.596589023824</v>
      </c>
      <c r="H68" s="38">
        <f t="shared" si="16"/>
        <v>12608.666799389475</v>
      </c>
      <c r="I68" s="38">
        <f t="shared" si="16"/>
        <v>13272.280841462605</v>
      </c>
      <c r="J68" s="38">
        <f t="shared" si="16"/>
        <v>13272.280841462605</v>
      </c>
      <c r="L68" s="50"/>
      <c r="M68" s="50"/>
      <c r="N68" s="50"/>
      <c r="O68" s="50"/>
      <c r="P68" s="50"/>
    </row>
    <row r="69" spans="1:16" ht="30" customHeight="1">
      <c r="A69" s="65" t="s">
        <v>42</v>
      </c>
      <c r="B69" s="65"/>
      <c r="C69" s="40"/>
      <c r="D69" s="51" t="s">
        <v>48</v>
      </c>
      <c r="E69" s="51"/>
      <c r="F69" s="52">
        <f>SUM(F70)</f>
        <v>12266.07605016922</v>
      </c>
      <c r="G69" s="52">
        <f>SUM(G70)</f>
        <v>9290.596589023824</v>
      </c>
      <c r="H69" s="52">
        <f>SUM(H70)</f>
        <v>12608.666799389475</v>
      </c>
      <c r="I69" s="42">
        <f>I70</f>
        <v>13272.280841462605</v>
      </c>
      <c r="J69" s="42">
        <f>J70</f>
        <v>13272.280841462605</v>
      </c>
      <c r="L69" s="50"/>
      <c r="M69" s="50"/>
      <c r="N69" s="50"/>
      <c r="O69" s="50"/>
      <c r="P69" s="50"/>
    </row>
    <row r="70" spans="1:16" s="49" customFormat="1" ht="15">
      <c r="A70" s="74">
        <v>53</v>
      </c>
      <c r="B70" s="44"/>
      <c r="C70" s="45"/>
      <c r="D70" s="46">
        <v>32</v>
      </c>
      <c r="E70" s="47" t="s">
        <v>17</v>
      </c>
      <c r="F70" s="50">
        <v>12266.07605016922</v>
      </c>
      <c r="G70" s="50">
        <v>9290.596589023824</v>
      </c>
      <c r="H70" s="50">
        <v>12608.666799389475</v>
      </c>
      <c r="I70" s="50">
        <v>13272.280841462605</v>
      </c>
      <c r="J70" s="50">
        <v>13272.280841462605</v>
      </c>
      <c r="L70" s="50"/>
      <c r="M70" s="50"/>
      <c r="N70" s="50"/>
      <c r="O70" s="50"/>
      <c r="P70" s="50"/>
    </row>
    <row r="71" spans="1:16" ht="15">
      <c r="A71" s="35" t="s">
        <v>49</v>
      </c>
      <c r="B71" s="35"/>
      <c r="C71" s="36" t="s">
        <v>50</v>
      </c>
      <c r="D71" s="37"/>
      <c r="E71" s="37"/>
      <c r="F71" s="38">
        <f>F72</f>
        <v>38150.544827128542</v>
      </c>
      <c r="G71" s="38">
        <f t="shared" ref="G71:J71" si="17">G72</f>
        <v>6636.1404207313026</v>
      </c>
      <c r="H71" s="38">
        <f t="shared" si="17"/>
        <v>6636.1404207313026</v>
      </c>
      <c r="I71" s="38">
        <f t="shared" si="17"/>
        <v>7963.3685048775624</v>
      </c>
      <c r="J71" s="38">
        <f t="shared" si="17"/>
        <v>7963.3685048775624</v>
      </c>
      <c r="L71" s="50"/>
      <c r="M71" s="50"/>
      <c r="N71" s="50"/>
      <c r="O71" s="50"/>
      <c r="P71" s="50"/>
    </row>
    <row r="72" spans="1:16" ht="30" customHeight="1">
      <c r="A72" s="65" t="s">
        <v>49</v>
      </c>
      <c r="B72" s="65"/>
      <c r="C72" s="40"/>
      <c r="D72" s="51" t="s">
        <v>51</v>
      </c>
      <c r="E72" s="51"/>
      <c r="F72" s="52">
        <f>SUM(F73:F74)</f>
        <v>38150.544827128542</v>
      </c>
      <c r="G72" s="52">
        <f t="shared" ref="G72:J72" si="18">SUM(G73:G74)</f>
        <v>6636.1404207313026</v>
      </c>
      <c r="H72" s="52">
        <f t="shared" si="18"/>
        <v>6636.1404207313026</v>
      </c>
      <c r="I72" s="52">
        <f t="shared" si="18"/>
        <v>7963.3685048775624</v>
      </c>
      <c r="J72" s="52">
        <f t="shared" si="18"/>
        <v>7963.3685048775624</v>
      </c>
      <c r="L72" s="50"/>
      <c r="M72" s="50"/>
      <c r="N72" s="50"/>
      <c r="O72" s="50"/>
      <c r="P72" s="50"/>
    </row>
    <row r="73" spans="1:16" s="49" customFormat="1" ht="15">
      <c r="A73" s="74">
        <v>53</v>
      </c>
      <c r="B73" s="44"/>
      <c r="C73" s="45"/>
      <c r="D73" s="46">
        <v>32</v>
      </c>
      <c r="E73" s="47" t="s">
        <v>17</v>
      </c>
      <c r="F73" s="50">
        <v>17287.017054880882</v>
      </c>
      <c r="G73" s="50">
        <v>6636.1404207313026</v>
      </c>
      <c r="H73" s="50">
        <v>6636.1404207313026</v>
      </c>
      <c r="I73" s="50">
        <v>7963.3685048775624</v>
      </c>
      <c r="J73" s="50">
        <v>7963.3685048775624</v>
      </c>
      <c r="L73" s="50"/>
      <c r="M73" s="50"/>
      <c r="N73" s="50"/>
      <c r="O73" s="50"/>
      <c r="P73" s="50"/>
    </row>
    <row r="74" spans="1:16" s="49" customFormat="1" ht="15">
      <c r="A74" s="74">
        <v>42</v>
      </c>
      <c r="B74" s="44"/>
      <c r="C74" s="45"/>
      <c r="D74" s="46">
        <v>42</v>
      </c>
      <c r="E74" s="47" t="s">
        <v>45</v>
      </c>
      <c r="F74" s="50">
        <v>20863.52777224766</v>
      </c>
      <c r="G74" s="50">
        <v>0</v>
      </c>
      <c r="H74" s="50">
        <v>0</v>
      </c>
      <c r="I74" s="50">
        <v>0</v>
      </c>
      <c r="J74" s="50">
        <v>0</v>
      </c>
      <c r="L74" s="50"/>
      <c r="M74" s="50"/>
      <c r="N74" s="50"/>
      <c r="O74" s="50"/>
      <c r="P74" s="50"/>
    </row>
    <row r="75" spans="1:16" ht="15">
      <c r="A75" s="35" t="s">
        <v>52</v>
      </c>
      <c r="B75" s="35"/>
      <c r="C75" s="36" t="s">
        <v>53</v>
      </c>
      <c r="D75" s="37"/>
      <c r="E75" s="37"/>
      <c r="F75" s="38">
        <f>F76</f>
        <v>22925.500033180699</v>
      </c>
      <c r="G75" s="38">
        <f t="shared" ref="G75:J75" si="19">G76</f>
        <v>23890.105514632691</v>
      </c>
      <c r="H75" s="38">
        <f t="shared" si="19"/>
        <v>10581.19</v>
      </c>
      <c r="I75" s="38">
        <f t="shared" si="19"/>
        <v>15263.122967681995</v>
      </c>
      <c r="J75" s="38">
        <f t="shared" si="19"/>
        <v>15263.122967681995</v>
      </c>
      <c r="L75" s="50"/>
      <c r="M75" s="50"/>
      <c r="N75" s="50"/>
      <c r="O75" s="50"/>
      <c r="P75" s="50"/>
    </row>
    <row r="76" spans="1:16" ht="15" customHeight="1">
      <c r="A76" s="65" t="s">
        <v>52</v>
      </c>
      <c r="B76" s="65"/>
      <c r="C76" s="40"/>
      <c r="D76" s="51" t="s">
        <v>54</v>
      </c>
      <c r="E76" s="51"/>
      <c r="F76" s="52">
        <f>SUM(F77:F78)</f>
        <v>22925.500033180699</v>
      </c>
      <c r="G76" s="52">
        <f>SUM(G77:G78)</f>
        <v>23890.105514632691</v>
      </c>
      <c r="H76" s="52">
        <f>SUM(H77:H78)</f>
        <v>10581.19</v>
      </c>
      <c r="I76" s="42">
        <f>I77</f>
        <v>15263.122967681995</v>
      </c>
      <c r="J76" s="42">
        <f>J77</f>
        <v>15263.122967681995</v>
      </c>
      <c r="L76" s="50"/>
      <c r="M76" s="50"/>
      <c r="N76" s="50"/>
      <c r="O76" s="50"/>
      <c r="P76" s="50"/>
    </row>
    <row r="77" spans="1:16" s="49" customFormat="1" ht="15">
      <c r="A77" s="74">
        <v>53</v>
      </c>
      <c r="B77" s="44"/>
      <c r="C77" s="45"/>
      <c r="D77" s="46">
        <v>32</v>
      </c>
      <c r="E77" s="47" t="s">
        <v>17</v>
      </c>
      <c r="F77" s="50">
        <v>22925.500033180699</v>
      </c>
      <c r="G77" s="50">
        <v>14599.508925608865</v>
      </c>
      <c r="H77" s="50">
        <f>13272.28-5000</f>
        <v>8272.2800000000007</v>
      </c>
      <c r="I77" s="50">
        <v>15263.122967681995</v>
      </c>
      <c r="J77" s="50">
        <v>15263.122967681995</v>
      </c>
      <c r="L77" s="50"/>
      <c r="M77" s="50"/>
      <c r="N77" s="50"/>
      <c r="O77" s="50"/>
      <c r="P77" s="50"/>
    </row>
    <row r="78" spans="1:16" s="49" customFormat="1" ht="15">
      <c r="A78" s="74">
        <v>53</v>
      </c>
      <c r="B78" s="44"/>
      <c r="C78" s="45"/>
      <c r="D78" s="46">
        <v>42</v>
      </c>
      <c r="E78" s="47" t="s">
        <v>45</v>
      </c>
      <c r="F78" s="55">
        <v>0</v>
      </c>
      <c r="G78" s="50">
        <v>9290.596589023824</v>
      </c>
      <c r="H78" s="50">
        <f>5308.91-3000</f>
        <v>2308.91</v>
      </c>
      <c r="I78" s="56"/>
      <c r="J78" s="56"/>
      <c r="L78" s="50"/>
      <c r="M78" s="50"/>
      <c r="N78" s="50"/>
      <c r="O78" s="50"/>
      <c r="P78" s="50"/>
    </row>
    <row r="79" spans="1:16" ht="15">
      <c r="A79" s="35" t="s">
        <v>49</v>
      </c>
      <c r="B79" s="35"/>
      <c r="C79" s="36" t="s">
        <v>50</v>
      </c>
      <c r="D79" s="37"/>
      <c r="E79" s="37"/>
      <c r="F79" s="38">
        <f>F80</f>
        <v>15957.429159201009</v>
      </c>
      <c r="G79" s="38">
        <f t="shared" ref="G79:J79" si="20">G80</f>
        <v>11281.438715243214</v>
      </c>
      <c r="H79" s="38">
        <f t="shared" si="20"/>
        <v>11281.438715243214</v>
      </c>
      <c r="I79" s="38">
        <f t="shared" si="20"/>
        <v>3318.0702103656513</v>
      </c>
      <c r="J79" s="38">
        <f t="shared" si="20"/>
        <v>3318.0702103656513</v>
      </c>
      <c r="L79" s="50"/>
      <c r="M79" s="50"/>
      <c r="N79" s="50"/>
      <c r="O79" s="50"/>
      <c r="P79" s="50"/>
    </row>
    <row r="80" spans="1:16" ht="15" customHeight="1">
      <c r="A80" s="65" t="s">
        <v>49</v>
      </c>
      <c r="B80" s="65"/>
      <c r="C80" s="40"/>
      <c r="D80" s="51" t="s">
        <v>55</v>
      </c>
      <c r="E80" s="51"/>
      <c r="F80" s="52">
        <f>SUM(F81:F83)</f>
        <v>15957.429159201009</v>
      </c>
      <c r="G80" s="52">
        <f>SUM(G81:G83)</f>
        <v>11281.438715243214</v>
      </c>
      <c r="H80" s="52">
        <f>SUM(H81:H83)</f>
        <v>11281.438715243214</v>
      </c>
      <c r="I80" s="42">
        <f>I81</f>
        <v>3318.0702103656513</v>
      </c>
      <c r="J80" s="42">
        <f>J81</f>
        <v>3318.0702103656513</v>
      </c>
      <c r="L80" s="50"/>
      <c r="M80" s="50"/>
      <c r="N80" s="50"/>
      <c r="O80" s="50"/>
      <c r="P80" s="50"/>
    </row>
    <row r="81" spans="1:16" s="49" customFormat="1" ht="15">
      <c r="A81" s="74">
        <v>53</v>
      </c>
      <c r="B81" s="44"/>
      <c r="C81" s="45"/>
      <c r="D81" s="46">
        <v>32</v>
      </c>
      <c r="E81" s="47" t="s">
        <v>17</v>
      </c>
      <c r="F81" s="50">
        <v>15957.429159201009</v>
      </c>
      <c r="G81" s="50">
        <v>11281.438715243214</v>
      </c>
      <c r="H81" s="50">
        <v>11281.438715243214</v>
      </c>
      <c r="I81" s="50">
        <v>3318.0702103656513</v>
      </c>
      <c r="J81" s="50">
        <v>3318.0702103656513</v>
      </c>
      <c r="L81" s="50"/>
      <c r="M81" s="50"/>
      <c r="N81" s="50"/>
      <c r="O81" s="50"/>
      <c r="P81" s="50"/>
    </row>
    <row r="82" spans="1:16" s="49" customFormat="1" hidden="1">
      <c r="A82" s="74" t="s">
        <v>56</v>
      </c>
      <c r="B82" s="44"/>
      <c r="C82" s="45"/>
      <c r="D82" s="53">
        <v>422</v>
      </c>
      <c r="E82" s="54" t="s">
        <v>57</v>
      </c>
      <c r="F82" s="55"/>
      <c r="G82" s="55"/>
      <c r="H82" s="55"/>
      <c r="I82" s="56"/>
      <c r="J82" s="56"/>
      <c r="L82" s="50"/>
      <c r="M82" s="50"/>
      <c r="N82" s="50"/>
      <c r="O82" s="50"/>
      <c r="P82" s="50"/>
    </row>
    <row r="83" spans="1:16" s="49" customFormat="1" hidden="1">
      <c r="A83" s="74" t="s">
        <v>56</v>
      </c>
      <c r="B83" s="44"/>
      <c r="C83" s="45"/>
      <c r="D83" s="53">
        <v>426</v>
      </c>
      <c r="E83" s="54" t="s">
        <v>58</v>
      </c>
      <c r="F83" s="55"/>
      <c r="G83" s="55"/>
      <c r="H83" s="55"/>
      <c r="I83" s="56"/>
      <c r="J83" s="56"/>
      <c r="L83" s="50"/>
      <c r="M83" s="50"/>
      <c r="N83" s="50"/>
      <c r="O83" s="50"/>
      <c r="P83" s="50"/>
    </row>
    <row r="84" spans="1:16" ht="27" customHeight="1">
      <c r="A84" s="71"/>
      <c r="B84" s="72"/>
      <c r="C84" s="73" t="s">
        <v>59</v>
      </c>
      <c r="D84" s="73"/>
      <c r="E84" s="73"/>
      <c r="F84" s="64">
        <f>F86+F89</f>
        <v>4225.2969672838271</v>
      </c>
      <c r="G84" s="64">
        <f>G86+G89</f>
        <v>11945.052757316345</v>
      </c>
      <c r="H84" s="64">
        <f>H86+H89</f>
        <v>118123.29948901717</v>
      </c>
      <c r="I84" s="64">
        <f>I86+I89</f>
        <v>24553.719556705819</v>
      </c>
      <c r="J84" s="64">
        <f>J86+J89</f>
        <v>4645.2982945119111</v>
      </c>
      <c r="L84" s="50"/>
      <c r="M84" s="50"/>
      <c r="N84" s="50"/>
      <c r="O84" s="50"/>
      <c r="P84" s="50"/>
    </row>
    <row r="85" spans="1:16" ht="15">
      <c r="A85" s="35" t="s">
        <v>60</v>
      </c>
      <c r="B85" s="35"/>
      <c r="C85" s="36" t="s">
        <v>61</v>
      </c>
      <c r="D85" s="37"/>
      <c r="E85" s="37"/>
      <c r="F85" s="38">
        <f>F86</f>
        <v>4225.2969672838271</v>
      </c>
      <c r="G85" s="38">
        <f t="shared" ref="G85:J85" si="21">G86</f>
        <v>6636.1404207313026</v>
      </c>
      <c r="H85" s="38">
        <f t="shared" si="21"/>
        <v>6636.1404207313026</v>
      </c>
      <c r="I85" s="38">
        <f t="shared" si="21"/>
        <v>2654.4561682925209</v>
      </c>
      <c r="J85" s="38">
        <f t="shared" si="21"/>
        <v>2654.4561682925209</v>
      </c>
      <c r="L85" s="50"/>
      <c r="M85" s="50"/>
      <c r="N85" s="50"/>
      <c r="O85" s="50"/>
      <c r="P85" s="50"/>
    </row>
    <row r="86" spans="1:16" ht="15" customHeight="1">
      <c r="A86" s="65" t="s">
        <v>60</v>
      </c>
      <c r="B86" s="65"/>
      <c r="C86" s="40"/>
      <c r="D86" s="51" t="s">
        <v>62</v>
      </c>
      <c r="E86" s="51"/>
      <c r="F86" s="52">
        <f>SUM(F87)</f>
        <v>4225.2969672838271</v>
      </c>
      <c r="G86" s="52">
        <f>SUM(G87)</f>
        <v>6636.1404207313026</v>
      </c>
      <c r="H86" s="52">
        <f>SUM(H87)</f>
        <v>6636.1404207313026</v>
      </c>
      <c r="I86" s="42">
        <f>SUM(I87)</f>
        <v>2654.4561682925209</v>
      </c>
      <c r="J86" s="42">
        <f>SUM(J87)</f>
        <v>2654.4561682925209</v>
      </c>
      <c r="L86" s="50"/>
      <c r="M86" s="50"/>
      <c r="N86" s="50"/>
      <c r="O86" s="50"/>
      <c r="P86" s="50"/>
    </row>
    <row r="87" spans="1:16" s="49" customFormat="1" ht="15">
      <c r="A87" s="74">
        <v>53</v>
      </c>
      <c r="B87" s="44"/>
      <c r="C87" s="45"/>
      <c r="D87" s="46">
        <v>42</v>
      </c>
      <c r="E87" s="47" t="s">
        <v>23</v>
      </c>
      <c r="F87" s="50">
        <v>4225.2969672838271</v>
      </c>
      <c r="G87" s="50">
        <v>6636.1404207313026</v>
      </c>
      <c r="H87" s="50">
        <v>6636.1404207313026</v>
      </c>
      <c r="I87" s="50">
        <v>2654.4561682925209</v>
      </c>
      <c r="J87" s="50">
        <v>2654.4561682925209</v>
      </c>
      <c r="L87" s="50"/>
      <c r="M87" s="50"/>
      <c r="N87" s="50"/>
      <c r="O87" s="50"/>
      <c r="P87" s="50"/>
    </row>
    <row r="88" spans="1:16" ht="15">
      <c r="A88" s="35" t="s">
        <v>49</v>
      </c>
      <c r="B88" s="35"/>
      <c r="C88" s="36" t="s">
        <v>50</v>
      </c>
      <c r="D88" s="37"/>
      <c r="E88" s="37"/>
      <c r="F88" s="38">
        <f>F89</f>
        <v>0</v>
      </c>
      <c r="G88" s="38">
        <f t="shared" ref="G88:J88" si="22">G89</f>
        <v>5308.9123365850419</v>
      </c>
      <c r="H88" s="38">
        <f t="shared" si="22"/>
        <v>111487.15906828587</v>
      </c>
      <c r="I88" s="38">
        <f t="shared" si="22"/>
        <v>21899.263388413299</v>
      </c>
      <c r="J88" s="38">
        <f t="shared" si="22"/>
        <v>1990.8421262193906</v>
      </c>
      <c r="L88" s="50"/>
      <c r="M88" s="50"/>
      <c r="N88" s="50"/>
      <c r="O88" s="50"/>
      <c r="P88" s="50"/>
    </row>
    <row r="89" spans="1:16" ht="15" customHeight="1">
      <c r="A89" s="65" t="s">
        <v>49</v>
      </c>
      <c r="B89" s="65"/>
      <c r="C89" s="40"/>
      <c r="D89" s="51" t="s">
        <v>63</v>
      </c>
      <c r="E89" s="51"/>
      <c r="F89" s="52">
        <f>SUM(F90:F92)</f>
        <v>0</v>
      </c>
      <c r="G89" s="52">
        <f>SUM(G90:G92)</f>
        <v>5308.9123365850419</v>
      </c>
      <c r="H89" s="52">
        <f>SUM(H90:H92)</f>
        <v>111487.15906828587</v>
      </c>
      <c r="I89" s="42">
        <f>SUM(I90:I92)</f>
        <v>21899.263388413299</v>
      </c>
      <c r="J89" s="42">
        <f>SUM(J90:J92)</f>
        <v>1990.8421262193906</v>
      </c>
      <c r="L89" s="50"/>
      <c r="M89" s="50"/>
      <c r="N89" s="50"/>
      <c r="O89" s="50"/>
      <c r="P89" s="50"/>
    </row>
    <row r="90" spans="1:16" s="49" customFormat="1" ht="15">
      <c r="A90" s="74">
        <v>53</v>
      </c>
      <c r="B90" s="44"/>
      <c r="C90" s="45"/>
      <c r="D90" s="46">
        <v>42</v>
      </c>
      <c r="E90" s="47" t="s">
        <v>23</v>
      </c>
      <c r="F90" s="48">
        <v>0</v>
      </c>
      <c r="G90" s="48">
        <v>4645.298294511912</v>
      </c>
      <c r="H90" s="48">
        <v>55411.772513106371</v>
      </c>
      <c r="I90" s="48">
        <v>19908.421262193908</v>
      </c>
      <c r="J90" s="48">
        <v>0</v>
      </c>
      <c r="L90" s="50"/>
      <c r="M90" s="50"/>
      <c r="N90" s="50"/>
      <c r="O90" s="50"/>
      <c r="P90" s="50"/>
    </row>
    <row r="91" spans="1:16" s="49" customFormat="1" ht="15">
      <c r="A91" s="74">
        <v>42</v>
      </c>
      <c r="B91" s="44"/>
      <c r="C91" s="45"/>
      <c r="D91" s="46">
        <v>42</v>
      </c>
      <c r="E91" s="47" t="s">
        <v>23</v>
      </c>
      <c r="F91" s="48">
        <v>0</v>
      </c>
      <c r="G91" s="48">
        <v>0</v>
      </c>
      <c r="H91" s="48">
        <v>55411.772513106371</v>
      </c>
      <c r="I91" s="48">
        <v>0</v>
      </c>
      <c r="J91" s="48">
        <v>0</v>
      </c>
      <c r="L91" s="50"/>
      <c r="M91" s="50"/>
      <c r="N91" s="50"/>
      <c r="O91" s="50"/>
      <c r="P91" s="50"/>
    </row>
    <row r="92" spans="1:16" s="49" customFormat="1" ht="15">
      <c r="A92" s="74">
        <v>11</v>
      </c>
      <c r="B92" s="44"/>
      <c r="C92" s="45"/>
      <c r="D92" s="46">
        <v>32</v>
      </c>
      <c r="E92" s="47" t="s">
        <v>17</v>
      </c>
      <c r="F92" s="48">
        <v>0</v>
      </c>
      <c r="G92" s="48">
        <v>663.61404207313024</v>
      </c>
      <c r="H92" s="48">
        <v>663.61404207313024</v>
      </c>
      <c r="I92" s="48">
        <v>1990.8421262193906</v>
      </c>
      <c r="J92" s="48">
        <v>1990.8421262193906</v>
      </c>
      <c r="L92" s="50"/>
      <c r="M92" s="50"/>
      <c r="N92" s="50"/>
      <c r="O92" s="50"/>
      <c r="P92" s="50"/>
    </row>
    <row r="93" spans="1:16" ht="27" customHeight="1">
      <c r="A93" s="71"/>
      <c r="B93" s="72"/>
      <c r="C93" s="73" t="s">
        <v>64</v>
      </c>
      <c r="D93" s="73"/>
      <c r="E93" s="73"/>
      <c r="F93" s="64">
        <f>F95+F97+F99</f>
        <v>21567.456367376733</v>
      </c>
      <c r="G93" s="64">
        <f>G95+G97+G99</f>
        <v>111487.15906828588</v>
      </c>
      <c r="H93" s="64">
        <f>H95+H97+H99</f>
        <v>110000</v>
      </c>
      <c r="I93" s="64">
        <f>I95+I97+I99</f>
        <v>66361.404207313026</v>
      </c>
      <c r="J93" s="64">
        <f>J95+J97+J99</f>
        <v>1327.2280841462605</v>
      </c>
      <c r="L93" s="50"/>
      <c r="M93" s="50"/>
      <c r="N93" s="50"/>
      <c r="O93" s="50"/>
      <c r="P93" s="50"/>
    </row>
    <row r="94" spans="1:16" ht="15">
      <c r="A94" s="35" t="s">
        <v>65</v>
      </c>
      <c r="B94" s="35"/>
      <c r="C94" s="36" t="s">
        <v>66</v>
      </c>
      <c r="D94" s="37"/>
      <c r="E94" s="37"/>
      <c r="F94" s="38">
        <f>F95</f>
        <v>21567.456367376733</v>
      </c>
      <c r="G94" s="38">
        <f t="shared" ref="G94:J94" si="23">G95</f>
        <v>111487.15906828588</v>
      </c>
      <c r="H94" s="38">
        <f t="shared" si="23"/>
        <v>110000</v>
      </c>
      <c r="I94" s="38">
        <f t="shared" si="23"/>
        <v>66361.404207313026</v>
      </c>
      <c r="J94" s="38">
        <f t="shared" si="23"/>
        <v>1327.2280841462605</v>
      </c>
      <c r="L94" s="50"/>
      <c r="M94" s="50"/>
      <c r="N94" s="50"/>
      <c r="O94" s="50"/>
      <c r="P94" s="50"/>
    </row>
    <row r="95" spans="1:16" ht="15" customHeight="1">
      <c r="A95" s="65" t="s">
        <v>65</v>
      </c>
      <c r="B95" s="65"/>
      <c r="C95" s="40"/>
      <c r="D95" s="51" t="s">
        <v>67</v>
      </c>
      <c r="E95" s="51"/>
      <c r="F95" s="52">
        <f>SUM(F96:F96)</f>
        <v>21567.456367376733</v>
      </c>
      <c r="G95" s="52">
        <f>SUM(G96:G96)</f>
        <v>111487.15906828588</v>
      </c>
      <c r="H95" s="52">
        <f>SUM(H96:H96)</f>
        <v>110000</v>
      </c>
      <c r="I95" s="42">
        <f>SUM(I96)</f>
        <v>66361.404207313026</v>
      </c>
      <c r="J95" s="42">
        <f>SUM(J96)</f>
        <v>1327.2280841462605</v>
      </c>
      <c r="L95" s="50"/>
      <c r="M95" s="50"/>
      <c r="N95" s="50"/>
      <c r="O95" s="50"/>
      <c r="P95" s="50"/>
    </row>
    <row r="96" spans="1:16" s="49" customFormat="1" ht="15">
      <c r="A96" s="74">
        <v>42</v>
      </c>
      <c r="B96" s="44"/>
      <c r="C96" s="45"/>
      <c r="D96" s="46">
        <v>42</v>
      </c>
      <c r="E96" s="47" t="s">
        <v>23</v>
      </c>
      <c r="F96" s="48">
        <v>21567.456367376733</v>
      </c>
      <c r="G96" s="48">
        <v>111487.15906828588</v>
      </c>
      <c r="H96" s="48">
        <f>13272.28+ 96727.72</f>
        <v>110000</v>
      </c>
      <c r="I96" s="48">
        <v>66361.404207313026</v>
      </c>
      <c r="J96" s="48">
        <v>1327.2280841462605</v>
      </c>
      <c r="L96" s="50"/>
      <c r="M96" s="50"/>
      <c r="N96" s="50"/>
      <c r="O96" s="50"/>
      <c r="P96" s="50"/>
    </row>
    <row r="97" spans="1:16" s="49" customFormat="1" ht="15" hidden="1">
      <c r="A97" s="65" t="s">
        <v>65</v>
      </c>
      <c r="B97" s="65"/>
      <c r="C97" s="40"/>
      <c r="D97" s="51" t="s">
        <v>68</v>
      </c>
      <c r="E97" s="51"/>
      <c r="F97" s="52">
        <f>SUM(F98)</f>
        <v>0</v>
      </c>
      <c r="G97" s="52">
        <f>SUM(G98)</f>
        <v>0</v>
      </c>
      <c r="H97" s="52">
        <f>SUM(H98)</f>
        <v>0</v>
      </c>
      <c r="I97" s="42">
        <f>SUM(I98)</f>
        <v>0</v>
      </c>
      <c r="J97" s="42">
        <f>SUM(J98)</f>
        <v>0</v>
      </c>
      <c r="L97" s="50"/>
      <c r="M97" s="50"/>
      <c r="N97" s="50"/>
      <c r="O97" s="50"/>
      <c r="P97" s="50"/>
    </row>
    <row r="98" spans="1:16" s="49" customFormat="1" hidden="1">
      <c r="A98" s="74" t="s">
        <v>56</v>
      </c>
      <c r="B98" s="44"/>
      <c r="C98" s="45"/>
      <c r="D98" s="53">
        <v>426</v>
      </c>
      <c r="E98" s="54" t="s">
        <v>58</v>
      </c>
      <c r="F98" s="55">
        <v>0</v>
      </c>
      <c r="G98" s="55">
        <v>0</v>
      </c>
      <c r="H98" s="55">
        <v>0</v>
      </c>
      <c r="I98" s="56">
        <v>0</v>
      </c>
      <c r="J98" s="56">
        <v>0</v>
      </c>
      <c r="L98" s="50"/>
      <c r="M98" s="50"/>
      <c r="N98" s="50"/>
      <c r="O98" s="50"/>
      <c r="P98" s="50"/>
    </row>
    <row r="99" spans="1:16" s="49" customFormat="1" ht="15" hidden="1">
      <c r="A99" s="65" t="s">
        <v>65</v>
      </c>
      <c r="B99" s="65"/>
      <c r="C99" s="40"/>
      <c r="D99" s="51" t="s">
        <v>69</v>
      </c>
      <c r="E99" s="51"/>
      <c r="F99" s="52">
        <f>SUM(F100)</f>
        <v>0</v>
      </c>
      <c r="G99" s="52">
        <f>SUM(G100)</f>
        <v>0</v>
      </c>
      <c r="H99" s="52">
        <f>SUM(H100)</f>
        <v>0</v>
      </c>
      <c r="I99" s="42">
        <f>SUM(I100)</f>
        <v>0</v>
      </c>
      <c r="J99" s="42">
        <f>SUM(J100)</f>
        <v>0</v>
      </c>
      <c r="L99" s="50"/>
      <c r="M99" s="50"/>
      <c r="N99" s="50"/>
      <c r="O99" s="50"/>
      <c r="P99" s="50"/>
    </row>
    <row r="100" spans="1:16" s="49" customFormat="1" hidden="1">
      <c r="A100" s="74" t="s">
        <v>56</v>
      </c>
      <c r="B100" s="44"/>
      <c r="C100" s="45"/>
      <c r="D100" s="53">
        <v>426</v>
      </c>
      <c r="E100" s="54" t="s">
        <v>58</v>
      </c>
      <c r="F100" s="55">
        <v>0</v>
      </c>
      <c r="G100" s="55">
        <v>0</v>
      </c>
      <c r="H100" s="55">
        <v>0</v>
      </c>
      <c r="I100" s="56">
        <v>0</v>
      </c>
      <c r="J100" s="56">
        <v>0</v>
      </c>
      <c r="L100" s="50"/>
      <c r="M100" s="50"/>
      <c r="N100" s="50"/>
      <c r="O100" s="50"/>
      <c r="P100" s="50"/>
    </row>
    <row r="101" spans="1:16" ht="29.25" customHeight="1">
      <c r="A101" s="71"/>
      <c r="B101" s="72"/>
      <c r="C101" s="33" t="s">
        <v>70</v>
      </c>
      <c r="D101" s="33"/>
      <c r="E101" s="33"/>
      <c r="F101" s="64">
        <f>F103+F109+F112+F106+F115+F118</f>
        <v>139691.88400026542</v>
      </c>
      <c r="G101" s="64">
        <f>G103+G109+G112+G106+G115+G118</f>
        <v>21235.649346340168</v>
      </c>
      <c r="H101" s="64">
        <f>H103+H109+H112+H106+H115+H118</f>
        <v>49771.053155484769</v>
      </c>
      <c r="I101" s="34">
        <f>I103+I109+I112+I106+I115+I118</f>
        <v>35835.158271949032</v>
      </c>
      <c r="J101" s="34">
        <f>J103+J109+J112+J106+J115+J118</f>
        <v>42471.298692680335</v>
      </c>
      <c r="L101" s="50"/>
      <c r="M101" s="50"/>
      <c r="N101" s="50"/>
      <c r="O101" s="50"/>
      <c r="P101" s="50"/>
    </row>
    <row r="102" spans="1:16" ht="15">
      <c r="A102" s="35" t="s">
        <v>49</v>
      </c>
      <c r="B102" s="35"/>
      <c r="C102" s="36" t="s">
        <v>50</v>
      </c>
      <c r="D102" s="37"/>
      <c r="E102" s="37"/>
      <c r="F102" s="38">
        <f>F103</f>
        <v>2807.2440108832702</v>
      </c>
      <c r="G102" s="38">
        <f t="shared" ref="G102:J102" si="24">G103</f>
        <v>15926.737009755127</v>
      </c>
      <c r="H102" s="38">
        <f t="shared" si="24"/>
        <v>41144.070608534079</v>
      </c>
      <c r="I102" s="38">
        <f t="shared" si="24"/>
        <v>5308.9123365850419</v>
      </c>
      <c r="J102" s="38">
        <f t="shared" si="24"/>
        <v>5308.9123365850419</v>
      </c>
      <c r="L102" s="50"/>
      <c r="M102" s="50"/>
      <c r="N102" s="50"/>
      <c r="O102" s="50"/>
      <c r="P102" s="50"/>
    </row>
    <row r="103" spans="1:16" ht="15">
      <c r="A103" s="65" t="s">
        <v>49</v>
      </c>
      <c r="B103" s="65"/>
      <c r="C103" s="40"/>
      <c r="D103" s="51" t="s">
        <v>71</v>
      </c>
      <c r="E103" s="51"/>
      <c r="F103" s="52">
        <f>SUM(F104:F105)</f>
        <v>2807.2440108832702</v>
      </c>
      <c r="G103" s="52">
        <f>SUM(G104:G105)</f>
        <v>15926.737009755127</v>
      </c>
      <c r="H103" s="52">
        <f>SUM(H104:H105)</f>
        <v>41144.070608534079</v>
      </c>
      <c r="I103" s="52">
        <f>SUM(I104:I105)</f>
        <v>5308.9123365850419</v>
      </c>
      <c r="J103" s="52">
        <f>SUM(J104:J105)</f>
        <v>5308.9123365850419</v>
      </c>
      <c r="L103" s="50"/>
      <c r="M103" s="50"/>
      <c r="N103" s="50"/>
      <c r="O103" s="50"/>
      <c r="P103" s="50"/>
    </row>
    <row r="104" spans="1:16" ht="15">
      <c r="A104" s="75" t="s">
        <v>72</v>
      </c>
      <c r="B104" s="75"/>
      <c r="C104" s="45"/>
      <c r="D104" s="46">
        <v>41</v>
      </c>
      <c r="E104" s="47" t="s">
        <v>73</v>
      </c>
      <c r="F104" s="48">
        <v>0</v>
      </c>
      <c r="G104" s="48">
        <v>13272.280841462605</v>
      </c>
      <c r="H104" s="48">
        <v>26544.56168292521</v>
      </c>
      <c r="I104" s="48">
        <v>0</v>
      </c>
      <c r="J104" s="48">
        <v>0</v>
      </c>
      <c r="L104" s="50"/>
      <c r="M104" s="50"/>
      <c r="N104" s="50"/>
      <c r="O104" s="50"/>
      <c r="P104" s="50"/>
    </row>
    <row r="105" spans="1:16" s="49" customFormat="1" ht="15" customHeight="1">
      <c r="A105" s="74">
        <v>53</v>
      </c>
      <c r="B105" s="44"/>
      <c r="C105" s="45"/>
      <c r="D105" s="46">
        <v>42</v>
      </c>
      <c r="E105" s="47" t="s">
        <v>23</v>
      </c>
      <c r="F105" s="48">
        <v>2807.2440108832702</v>
      </c>
      <c r="G105" s="48">
        <v>2654.4561682925209</v>
      </c>
      <c r="H105" s="48">
        <v>14599.508925608865</v>
      </c>
      <c r="I105" s="48">
        <v>5308.9123365850419</v>
      </c>
      <c r="J105" s="48">
        <v>5308.9123365850419</v>
      </c>
      <c r="L105" s="50"/>
      <c r="M105" s="50"/>
      <c r="N105" s="50"/>
      <c r="O105" s="50"/>
      <c r="P105" s="50"/>
    </row>
    <row r="106" spans="1:16" ht="15" hidden="1">
      <c r="A106" s="65" t="s">
        <v>49</v>
      </c>
      <c r="B106" s="65"/>
      <c r="C106" s="40"/>
      <c r="D106" s="51" t="s">
        <v>74</v>
      </c>
      <c r="E106" s="51"/>
      <c r="F106" s="52">
        <f>SUM(F107)</f>
        <v>0</v>
      </c>
      <c r="G106" s="52">
        <f>SUM(G107)</f>
        <v>0</v>
      </c>
      <c r="H106" s="52">
        <f>SUM(H107)</f>
        <v>0</v>
      </c>
      <c r="I106" s="42">
        <f>I107</f>
        <v>0</v>
      </c>
      <c r="J106" s="42">
        <f>J107</f>
        <v>0</v>
      </c>
      <c r="L106" s="50"/>
      <c r="M106" s="50"/>
      <c r="N106" s="50"/>
      <c r="O106" s="50"/>
      <c r="P106" s="50"/>
    </row>
    <row r="107" spans="1:16" s="49" customFormat="1" ht="25.5" hidden="1" customHeight="1">
      <c r="A107" s="74" t="s">
        <v>56</v>
      </c>
      <c r="B107" s="44"/>
      <c r="C107" s="45"/>
      <c r="D107" s="53">
        <v>422</v>
      </c>
      <c r="E107" s="54" t="s">
        <v>75</v>
      </c>
      <c r="F107" s="55">
        <v>0</v>
      </c>
      <c r="G107" s="55">
        <v>0</v>
      </c>
      <c r="H107" s="55">
        <v>0</v>
      </c>
      <c r="I107" s="56">
        <v>0</v>
      </c>
      <c r="J107" s="56">
        <v>0</v>
      </c>
      <c r="L107" s="50"/>
      <c r="M107" s="50"/>
      <c r="N107" s="50"/>
      <c r="O107" s="50"/>
      <c r="P107" s="50"/>
    </row>
    <row r="108" spans="1:16" ht="15">
      <c r="A108" s="35" t="s">
        <v>42</v>
      </c>
      <c r="B108" s="35"/>
      <c r="C108" s="36" t="s">
        <v>43</v>
      </c>
      <c r="D108" s="37"/>
      <c r="E108" s="37"/>
      <c r="F108" s="38">
        <f>F109</f>
        <v>136884.63998938215</v>
      </c>
      <c r="G108" s="38">
        <f t="shared" ref="G108:J108" si="25">G109</f>
        <v>5308.9123365850419</v>
      </c>
      <c r="H108" s="38">
        <f t="shared" si="25"/>
        <v>5308.9123365850419</v>
      </c>
      <c r="I108" s="38">
        <f t="shared" si="25"/>
        <v>19908.421262193908</v>
      </c>
      <c r="J108" s="38">
        <f t="shared" si="25"/>
        <v>19908.421262193908</v>
      </c>
      <c r="L108" s="50"/>
      <c r="M108" s="50"/>
      <c r="N108" s="50"/>
      <c r="O108" s="50"/>
      <c r="P108" s="50"/>
    </row>
    <row r="109" spans="1:16" ht="29.25" customHeight="1">
      <c r="A109" s="65" t="s">
        <v>42</v>
      </c>
      <c r="B109" s="65"/>
      <c r="C109" s="40"/>
      <c r="D109" s="51" t="s">
        <v>76</v>
      </c>
      <c r="E109" s="51"/>
      <c r="F109" s="52">
        <f>SUM(F110)</f>
        <v>136884.63998938215</v>
      </c>
      <c r="G109" s="52">
        <f>SUM(G110)</f>
        <v>5308.9123365850419</v>
      </c>
      <c r="H109" s="52">
        <f>SUM(H110)</f>
        <v>5308.9123365850419</v>
      </c>
      <c r="I109" s="42">
        <f>I110</f>
        <v>19908.421262193908</v>
      </c>
      <c r="J109" s="42">
        <f>J110</f>
        <v>19908.421262193908</v>
      </c>
      <c r="L109" s="50"/>
      <c r="M109" s="50"/>
      <c r="N109" s="50"/>
      <c r="O109" s="50"/>
      <c r="P109" s="50"/>
    </row>
    <row r="110" spans="1:16" s="49" customFormat="1" ht="15" customHeight="1">
      <c r="A110" s="74">
        <v>42</v>
      </c>
      <c r="B110" s="44"/>
      <c r="C110" s="45"/>
      <c r="D110" s="46">
        <v>42</v>
      </c>
      <c r="E110" s="47" t="s">
        <v>23</v>
      </c>
      <c r="F110" s="48">
        <v>136884.63998938215</v>
      </c>
      <c r="G110" s="48">
        <v>5308.9123365850419</v>
      </c>
      <c r="H110" s="48">
        <v>5308.9123365850419</v>
      </c>
      <c r="I110" s="48">
        <v>19908.421262193908</v>
      </c>
      <c r="J110" s="48">
        <v>19908.421262193908</v>
      </c>
      <c r="L110" s="50"/>
      <c r="M110" s="50"/>
      <c r="N110" s="50"/>
      <c r="O110" s="50"/>
      <c r="P110" s="50"/>
    </row>
    <row r="111" spans="1:16" ht="15">
      <c r="A111" s="35" t="s">
        <v>77</v>
      </c>
      <c r="B111" s="35"/>
      <c r="C111" s="36" t="s">
        <v>78</v>
      </c>
      <c r="D111" s="37"/>
      <c r="E111" s="37"/>
      <c r="F111" s="38">
        <f>F112</f>
        <v>0</v>
      </c>
      <c r="G111" s="38">
        <f t="shared" ref="G111:J111" si="26">G112</f>
        <v>0</v>
      </c>
      <c r="H111" s="38">
        <f t="shared" si="26"/>
        <v>0</v>
      </c>
      <c r="I111" s="38">
        <f t="shared" si="26"/>
        <v>0</v>
      </c>
      <c r="J111" s="38">
        <f t="shared" si="26"/>
        <v>6636.1404207313026</v>
      </c>
      <c r="L111" s="50"/>
      <c r="M111" s="50"/>
      <c r="N111" s="50"/>
      <c r="O111" s="50"/>
      <c r="P111" s="50"/>
    </row>
    <row r="112" spans="1:16" ht="30" customHeight="1">
      <c r="A112" s="65" t="s">
        <v>77</v>
      </c>
      <c r="B112" s="65"/>
      <c r="C112" s="40"/>
      <c r="D112" s="51" t="s">
        <v>79</v>
      </c>
      <c r="E112" s="51"/>
      <c r="F112" s="52">
        <f>SUM(F113:F113)</f>
        <v>0</v>
      </c>
      <c r="G112" s="52">
        <f>SUM(G113:G113)</f>
        <v>0</v>
      </c>
      <c r="H112" s="52">
        <f>SUM(H113:H113)</f>
        <v>0</v>
      </c>
      <c r="I112" s="42">
        <f>I113</f>
        <v>0</v>
      </c>
      <c r="J112" s="42">
        <f>J113</f>
        <v>6636.1404207313026</v>
      </c>
      <c r="L112" s="50"/>
      <c r="M112" s="50"/>
      <c r="N112" s="50"/>
      <c r="O112" s="50"/>
      <c r="P112" s="50"/>
    </row>
    <row r="113" spans="1:16" s="49" customFormat="1" ht="15" customHeight="1">
      <c r="A113" s="74">
        <v>53</v>
      </c>
      <c r="B113" s="44"/>
      <c r="C113" s="45"/>
      <c r="D113" s="46">
        <v>42</v>
      </c>
      <c r="E113" s="47" t="s">
        <v>23</v>
      </c>
      <c r="F113" s="48">
        <v>0</v>
      </c>
      <c r="G113" s="48">
        <v>0</v>
      </c>
      <c r="H113" s="48">
        <v>0</v>
      </c>
      <c r="I113" s="48">
        <v>0</v>
      </c>
      <c r="J113" s="48">
        <v>6636.1404207313026</v>
      </c>
      <c r="L113" s="50"/>
      <c r="M113" s="50"/>
      <c r="N113" s="50"/>
      <c r="O113" s="50"/>
      <c r="P113" s="50"/>
    </row>
    <row r="114" spans="1:16" ht="15">
      <c r="A114" s="35" t="s">
        <v>77</v>
      </c>
      <c r="B114" s="35"/>
      <c r="C114" s="36" t="s">
        <v>78</v>
      </c>
      <c r="D114" s="37"/>
      <c r="E114" s="37"/>
      <c r="F114" s="38">
        <f>F115</f>
        <v>0</v>
      </c>
      <c r="G114" s="38">
        <f t="shared" ref="G114:J114" si="27">G115</f>
        <v>0</v>
      </c>
      <c r="H114" s="38">
        <f t="shared" si="27"/>
        <v>0</v>
      </c>
      <c r="I114" s="38">
        <f t="shared" si="27"/>
        <v>6636.1404207313026</v>
      </c>
      <c r="J114" s="38">
        <f t="shared" si="27"/>
        <v>6636.1404207313026</v>
      </c>
      <c r="L114" s="50"/>
      <c r="M114" s="50"/>
      <c r="N114" s="50"/>
      <c r="O114" s="50"/>
      <c r="P114" s="50"/>
    </row>
    <row r="115" spans="1:16" ht="30" customHeight="1">
      <c r="A115" s="65" t="s">
        <v>77</v>
      </c>
      <c r="B115" s="65"/>
      <c r="C115" s="40"/>
      <c r="D115" s="51" t="s">
        <v>80</v>
      </c>
      <c r="E115" s="51"/>
      <c r="F115" s="52">
        <f>SUM(F116)</f>
        <v>0</v>
      </c>
      <c r="G115" s="52">
        <f>SUM(G116)</f>
        <v>0</v>
      </c>
      <c r="H115" s="52">
        <f>SUM(H116)</f>
        <v>0</v>
      </c>
      <c r="I115" s="42">
        <f>I116</f>
        <v>6636.1404207313026</v>
      </c>
      <c r="J115" s="42">
        <f>J116</f>
        <v>6636.1404207313026</v>
      </c>
      <c r="L115" s="50"/>
      <c r="M115" s="50"/>
      <c r="N115" s="50"/>
      <c r="O115" s="50"/>
      <c r="P115" s="50"/>
    </row>
    <row r="116" spans="1:16" s="49" customFormat="1" ht="15" customHeight="1">
      <c r="A116" s="74">
        <v>11</v>
      </c>
      <c r="B116" s="44"/>
      <c r="C116" s="45"/>
      <c r="D116" s="46">
        <v>42</v>
      </c>
      <c r="E116" s="47" t="s">
        <v>23</v>
      </c>
      <c r="F116" s="48">
        <v>0</v>
      </c>
      <c r="G116" s="48">
        <v>0</v>
      </c>
      <c r="H116" s="48">
        <v>0</v>
      </c>
      <c r="I116" s="48">
        <v>6636.1404207313026</v>
      </c>
      <c r="J116" s="48">
        <v>6636.1404207313026</v>
      </c>
      <c r="L116" s="50"/>
      <c r="M116" s="50"/>
      <c r="N116" s="50"/>
      <c r="O116" s="50"/>
      <c r="P116" s="50"/>
    </row>
    <row r="117" spans="1:16" ht="15">
      <c r="A117" s="35" t="s">
        <v>77</v>
      </c>
      <c r="B117" s="35"/>
      <c r="C117" s="36" t="s">
        <v>78</v>
      </c>
      <c r="D117" s="37"/>
      <c r="E117" s="37"/>
      <c r="F117" s="38">
        <f>F118</f>
        <v>0</v>
      </c>
      <c r="G117" s="38">
        <f t="shared" ref="G117:J117" si="28">G118</f>
        <v>0</v>
      </c>
      <c r="H117" s="38">
        <f t="shared" si="28"/>
        <v>3318.0702103656513</v>
      </c>
      <c r="I117" s="38">
        <f t="shared" si="28"/>
        <v>3981.6842524387812</v>
      </c>
      <c r="J117" s="38">
        <f t="shared" si="28"/>
        <v>3981.6842524387812</v>
      </c>
      <c r="L117" s="50"/>
      <c r="M117" s="50"/>
      <c r="N117" s="50"/>
      <c r="O117" s="50"/>
      <c r="P117" s="50"/>
    </row>
    <row r="118" spans="1:16" s="49" customFormat="1" ht="15" customHeight="1">
      <c r="A118" s="65" t="s">
        <v>77</v>
      </c>
      <c r="B118" s="65"/>
      <c r="C118" s="40"/>
      <c r="D118" s="51" t="s">
        <v>81</v>
      </c>
      <c r="E118" s="51"/>
      <c r="F118" s="52">
        <f>SUM(F119)</f>
        <v>0</v>
      </c>
      <c r="G118" s="52">
        <f>SUM(G119)</f>
        <v>0</v>
      </c>
      <c r="H118" s="52">
        <f>SUM(H119)</f>
        <v>3318.0702103656513</v>
      </c>
      <c r="I118" s="42">
        <f>I119</f>
        <v>3981.6842524387812</v>
      </c>
      <c r="J118" s="42">
        <f>J119</f>
        <v>3981.6842524387812</v>
      </c>
      <c r="L118" s="50"/>
      <c r="M118" s="50"/>
      <c r="N118" s="50"/>
      <c r="O118" s="50"/>
      <c r="P118" s="50"/>
    </row>
    <row r="119" spans="1:16" s="49" customFormat="1" ht="15" customHeight="1">
      <c r="A119" s="74">
        <v>11</v>
      </c>
      <c r="B119" s="44"/>
      <c r="C119" s="45"/>
      <c r="D119" s="46">
        <v>42</v>
      </c>
      <c r="E119" s="47" t="s">
        <v>23</v>
      </c>
      <c r="F119" s="48">
        <v>0</v>
      </c>
      <c r="G119" s="48">
        <v>0</v>
      </c>
      <c r="H119" s="48">
        <v>3318.0702103656513</v>
      </c>
      <c r="I119" s="48">
        <v>3981.6842524387812</v>
      </c>
      <c r="J119" s="48">
        <v>3981.6842524387812</v>
      </c>
      <c r="L119" s="50"/>
      <c r="M119" s="50"/>
      <c r="N119" s="50"/>
      <c r="O119" s="50"/>
      <c r="P119" s="50"/>
    </row>
    <row r="120" spans="1:16" ht="33" customHeight="1">
      <c r="A120" s="71"/>
      <c r="B120" s="72"/>
      <c r="C120" s="73" t="s">
        <v>82</v>
      </c>
      <c r="D120" s="73"/>
      <c r="E120" s="73"/>
      <c r="F120" s="64">
        <f>F122+F125+F128</f>
        <v>7413.8217532682993</v>
      </c>
      <c r="G120" s="64">
        <f>G122+G125+G128+G131</f>
        <v>42869.467117924214</v>
      </c>
      <c r="H120" s="64">
        <f t="shared" ref="H120:J120" si="29">H122+H125+H128+H131</f>
        <v>96441.502422191246</v>
      </c>
      <c r="I120" s="64">
        <f t="shared" si="29"/>
        <v>29068.617691950363</v>
      </c>
      <c r="J120" s="64">
        <f t="shared" si="29"/>
        <v>14068.617691950361</v>
      </c>
      <c r="L120" s="50"/>
      <c r="M120" s="50"/>
      <c r="N120" s="50"/>
      <c r="O120" s="50"/>
      <c r="P120" s="50"/>
    </row>
    <row r="121" spans="1:16" ht="15">
      <c r="A121" s="35" t="s">
        <v>83</v>
      </c>
      <c r="B121" s="35"/>
      <c r="C121" s="36" t="s">
        <v>84</v>
      </c>
      <c r="D121" s="37"/>
      <c r="E121" s="37"/>
      <c r="F121" s="38">
        <f>F122</f>
        <v>5150.8978697989251</v>
      </c>
      <c r="G121" s="38">
        <f t="shared" ref="G121:J121" si="30">G122</f>
        <v>398.16842524387812</v>
      </c>
      <c r="H121" s="38">
        <f t="shared" si="30"/>
        <v>398.16842524387812</v>
      </c>
      <c r="I121" s="38">
        <f t="shared" si="30"/>
        <v>796.33685048775624</v>
      </c>
      <c r="J121" s="38">
        <f t="shared" si="30"/>
        <v>796.33685048775624</v>
      </c>
      <c r="L121" s="50"/>
      <c r="M121" s="50"/>
      <c r="N121" s="50"/>
      <c r="O121" s="50"/>
      <c r="P121" s="50"/>
    </row>
    <row r="122" spans="1:16" ht="15">
      <c r="A122" s="65" t="s">
        <v>83</v>
      </c>
      <c r="B122" s="65"/>
      <c r="C122" s="40"/>
      <c r="D122" s="57" t="s">
        <v>85</v>
      </c>
      <c r="E122" s="57"/>
      <c r="F122" s="52">
        <f>SUM(F123)</f>
        <v>5150.8978697989251</v>
      </c>
      <c r="G122" s="52">
        <f>SUM(G123)</f>
        <v>398.16842524387812</v>
      </c>
      <c r="H122" s="52">
        <f>SUM(H123)</f>
        <v>398.16842524387812</v>
      </c>
      <c r="I122" s="52">
        <f>SUM(I123)</f>
        <v>796.33685048775624</v>
      </c>
      <c r="J122" s="52">
        <f>SUM(J123)</f>
        <v>796.33685048775624</v>
      </c>
      <c r="L122" s="50"/>
      <c r="M122" s="50"/>
      <c r="N122" s="50"/>
      <c r="O122" s="50"/>
      <c r="P122" s="50"/>
    </row>
    <row r="123" spans="1:16" s="49" customFormat="1" ht="15">
      <c r="A123" s="74" t="s">
        <v>56</v>
      </c>
      <c r="B123" s="44"/>
      <c r="C123" s="45"/>
      <c r="D123" s="46">
        <v>32</v>
      </c>
      <c r="E123" s="47" t="s">
        <v>17</v>
      </c>
      <c r="F123" s="48">
        <v>5150.8978697989251</v>
      </c>
      <c r="G123" s="48">
        <v>398.16842524387812</v>
      </c>
      <c r="H123" s="48">
        <v>398.16842524387812</v>
      </c>
      <c r="I123" s="48">
        <v>796.33685048775624</v>
      </c>
      <c r="J123" s="48">
        <v>796.33685048775624</v>
      </c>
      <c r="L123" s="50"/>
      <c r="M123" s="50"/>
      <c r="N123" s="50"/>
      <c r="O123" s="50"/>
      <c r="P123" s="50"/>
    </row>
    <row r="124" spans="1:16" ht="15">
      <c r="A124" s="35" t="s">
        <v>86</v>
      </c>
      <c r="B124" s="35"/>
      <c r="C124" s="36" t="s">
        <v>87</v>
      </c>
      <c r="D124" s="37"/>
      <c r="E124" s="37"/>
      <c r="F124" s="38">
        <f>F125</f>
        <v>2262.9238834693742</v>
      </c>
      <c r="G124" s="38">
        <f t="shared" ref="G124:J124" si="31">G125</f>
        <v>14599.508925608865</v>
      </c>
      <c r="H124" s="38">
        <f t="shared" si="31"/>
        <v>14599.508925608865</v>
      </c>
      <c r="I124" s="38">
        <f t="shared" si="31"/>
        <v>6636.1404207313026</v>
      </c>
      <c r="J124" s="38">
        <f t="shared" si="31"/>
        <v>6636.1404207313026</v>
      </c>
      <c r="L124" s="50"/>
      <c r="M124" s="50"/>
      <c r="N124" s="50"/>
      <c r="O124" s="50"/>
      <c r="P124" s="50"/>
    </row>
    <row r="125" spans="1:16" ht="30" customHeight="1">
      <c r="A125" s="65" t="s">
        <v>86</v>
      </c>
      <c r="B125" s="65"/>
      <c r="C125" s="40"/>
      <c r="D125" s="51" t="s">
        <v>88</v>
      </c>
      <c r="E125" s="51"/>
      <c r="F125" s="52">
        <f>SUM(F126)</f>
        <v>2262.9238834693742</v>
      </c>
      <c r="G125" s="52">
        <f>SUM(G126)</f>
        <v>14599.508925608865</v>
      </c>
      <c r="H125" s="52">
        <f>SUM(H126)</f>
        <v>14599.508925608865</v>
      </c>
      <c r="I125" s="42">
        <f>I126</f>
        <v>6636.1404207313026</v>
      </c>
      <c r="J125" s="42">
        <f>J126</f>
        <v>6636.1404207313026</v>
      </c>
      <c r="L125" s="50"/>
      <c r="M125" s="50"/>
      <c r="N125" s="50"/>
      <c r="O125" s="50"/>
      <c r="P125" s="50"/>
    </row>
    <row r="126" spans="1:16" s="49" customFormat="1" ht="15" customHeight="1">
      <c r="A126" s="74">
        <v>42</v>
      </c>
      <c r="B126" s="44"/>
      <c r="C126" s="45"/>
      <c r="D126" s="46">
        <v>42</v>
      </c>
      <c r="E126" s="47" t="s">
        <v>23</v>
      </c>
      <c r="F126" s="48">
        <v>2262.9238834693742</v>
      </c>
      <c r="G126" s="48">
        <v>14599.508925608865</v>
      </c>
      <c r="H126" s="48">
        <v>14599.508925608865</v>
      </c>
      <c r="I126" s="48">
        <v>6636.1404207313026</v>
      </c>
      <c r="J126" s="48">
        <v>6636.1404207313026</v>
      </c>
      <c r="L126" s="50"/>
      <c r="M126" s="50"/>
      <c r="N126" s="50"/>
      <c r="O126" s="50"/>
      <c r="P126" s="50"/>
    </row>
    <row r="127" spans="1:16" ht="15">
      <c r="A127" s="35" t="s">
        <v>49</v>
      </c>
      <c r="B127" s="35"/>
      <c r="C127" s="36" t="s">
        <v>50</v>
      </c>
      <c r="D127" s="37"/>
      <c r="E127" s="37"/>
      <c r="F127" s="76">
        <v>0</v>
      </c>
      <c r="G127" s="76">
        <v>27871.78976707147</v>
      </c>
      <c r="H127" s="76">
        <v>48443.825071338506</v>
      </c>
      <c r="I127" s="76">
        <v>6636.1404207313026</v>
      </c>
      <c r="J127" s="76">
        <v>6636.1404207313026</v>
      </c>
      <c r="L127" s="50"/>
      <c r="M127" s="50"/>
      <c r="N127" s="50"/>
      <c r="O127" s="50"/>
      <c r="P127" s="50"/>
    </row>
    <row r="128" spans="1:16" s="49" customFormat="1" ht="28.5" customHeight="1">
      <c r="A128" s="77" t="s">
        <v>49</v>
      </c>
      <c r="B128" s="77"/>
      <c r="C128" s="40"/>
      <c r="D128" s="51" t="s">
        <v>89</v>
      </c>
      <c r="E128" s="51"/>
      <c r="F128" s="52">
        <f>SUM(F129:F129)</f>
        <v>0</v>
      </c>
      <c r="G128" s="52">
        <f>SUM(G129:G129)</f>
        <v>27871.78976707147</v>
      </c>
      <c r="H128" s="52">
        <f>SUM(H129:H129)</f>
        <v>48443.825071338506</v>
      </c>
      <c r="I128" s="52">
        <f>SUM(I129:I129)</f>
        <v>6636.1404207313026</v>
      </c>
      <c r="J128" s="52">
        <f>SUM(J129:J129)</f>
        <v>6636.1404207313026</v>
      </c>
      <c r="L128" s="50"/>
      <c r="M128" s="50"/>
      <c r="N128" s="50"/>
      <c r="O128" s="50"/>
      <c r="P128" s="50"/>
    </row>
    <row r="129" spans="1:16" s="49" customFormat="1" ht="15" customHeight="1">
      <c r="A129" s="78" t="s">
        <v>90</v>
      </c>
      <c r="B129" s="78"/>
      <c r="C129" s="12"/>
      <c r="D129" s="46">
        <v>32</v>
      </c>
      <c r="E129" s="47" t="s">
        <v>17</v>
      </c>
      <c r="F129" s="48">
        <v>0</v>
      </c>
      <c r="G129" s="48">
        <v>27871.78976707147</v>
      </c>
      <c r="H129" s="48">
        <v>48443.825071338506</v>
      </c>
      <c r="I129" s="48">
        <v>6636.1404207313026</v>
      </c>
      <c r="J129" s="48">
        <v>6636.1404207313026</v>
      </c>
      <c r="L129" s="50"/>
      <c r="M129" s="50"/>
      <c r="N129" s="50"/>
      <c r="O129" s="50"/>
      <c r="P129" s="50"/>
    </row>
    <row r="130" spans="1:16" s="49" customFormat="1" ht="15" customHeight="1">
      <c r="A130" s="35" t="s">
        <v>91</v>
      </c>
      <c r="B130" s="35"/>
      <c r="C130" s="36" t="s">
        <v>92</v>
      </c>
      <c r="D130" s="37"/>
      <c r="E130" s="37"/>
      <c r="F130" s="76">
        <v>0</v>
      </c>
      <c r="G130" s="76">
        <f>G131</f>
        <v>0</v>
      </c>
      <c r="H130" s="76">
        <f t="shared" ref="H130:J130" si="32">H131</f>
        <v>33000</v>
      </c>
      <c r="I130" s="76">
        <f t="shared" si="32"/>
        <v>15000</v>
      </c>
      <c r="J130" s="76">
        <f t="shared" si="32"/>
        <v>0</v>
      </c>
      <c r="L130" s="50"/>
      <c r="M130" s="50"/>
      <c r="N130" s="50"/>
      <c r="O130" s="50"/>
      <c r="P130" s="50"/>
    </row>
    <row r="131" spans="1:16" s="49" customFormat="1" ht="15" customHeight="1">
      <c r="A131" s="77" t="s">
        <v>91</v>
      </c>
      <c r="B131" s="77"/>
      <c r="C131" s="40"/>
      <c r="D131" s="51" t="s">
        <v>93</v>
      </c>
      <c r="E131" s="51"/>
      <c r="F131" s="52">
        <f>SUM(F132:F132)</f>
        <v>0</v>
      </c>
      <c r="G131" s="52">
        <f>SUM(G132:G132)</f>
        <v>0</v>
      </c>
      <c r="H131" s="52">
        <f>SUM(H132:H132)</f>
        <v>33000</v>
      </c>
      <c r="I131" s="52">
        <f>SUM(I132:I132)</f>
        <v>15000</v>
      </c>
      <c r="J131" s="52">
        <f>SUM(J132:J132)</f>
        <v>0</v>
      </c>
      <c r="L131" s="50"/>
      <c r="M131" s="50"/>
      <c r="N131" s="50"/>
      <c r="O131" s="50"/>
      <c r="P131" s="50"/>
    </row>
    <row r="132" spans="1:16" s="49" customFormat="1" ht="15" customHeight="1">
      <c r="A132" s="78" t="s">
        <v>94</v>
      </c>
      <c r="B132" s="78"/>
      <c r="C132" s="12"/>
      <c r="D132" s="46">
        <v>32</v>
      </c>
      <c r="E132" s="47" t="s">
        <v>17</v>
      </c>
      <c r="F132" s="48">
        <v>0</v>
      </c>
      <c r="G132" s="48">
        <v>0</v>
      </c>
      <c r="H132" s="48">
        <f>53000-20000</f>
        <v>33000</v>
      </c>
      <c r="I132" s="48">
        <v>15000</v>
      </c>
      <c r="J132" s="48">
        <v>0</v>
      </c>
      <c r="L132" s="50"/>
      <c r="M132" s="50"/>
      <c r="N132" s="50"/>
      <c r="O132" s="50"/>
      <c r="P132" s="50"/>
    </row>
    <row r="133" spans="1:16" s="49" customFormat="1" ht="15" customHeight="1">
      <c r="A133" s="78"/>
      <c r="B133" s="78"/>
      <c r="C133" s="12"/>
      <c r="D133" s="46"/>
      <c r="E133" s="47"/>
      <c r="F133" s="48"/>
      <c r="G133" s="48"/>
      <c r="H133" s="48"/>
      <c r="I133" s="48"/>
      <c r="J133" s="48"/>
      <c r="L133" s="50"/>
      <c r="M133" s="50"/>
      <c r="N133" s="50"/>
      <c r="O133" s="50"/>
      <c r="P133" s="50"/>
    </row>
    <row r="134" spans="1:16" ht="29.25" customHeight="1">
      <c r="A134" s="71"/>
      <c r="B134" s="72"/>
      <c r="C134" s="73" t="s">
        <v>95</v>
      </c>
      <c r="D134" s="73"/>
      <c r="E134" s="73"/>
      <c r="F134" s="64">
        <f>F136+F139+F142+F145+F150</f>
        <v>19693.020107505476</v>
      </c>
      <c r="G134" s="64">
        <f>G136+G139+G142+G145+G150</f>
        <v>33346.605614174798</v>
      </c>
      <c r="H134" s="64">
        <f>H136+H139+H142+H145+H150</f>
        <v>31355.763487955403</v>
      </c>
      <c r="I134" s="64">
        <f>I136+I139+I142+I145+I150</f>
        <v>30692.149445882271</v>
      </c>
      <c r="J134" s="64">
        <f>J136+J139+J142+J145+J150</f>
        <v>33346.60561417479</v>
      </c>
      <c r="L134" s="50"/>
      <c r="M134" s="50"/>
      <c r="N134" s="50"/>
      <c r="O134" s="50"/>
      <c r="P134" s="50"/>
    </row>
    <row r="135" spans="1:16" ht="15">
      <c r="A135" s="35" t="s">
        <v>96</v>
      </c>
      <c r="B135" s="35"/>
      <c r="C135" s="36" t="s">
        <v>97</v>
      </c>
      <c r="D135" s="37"/>
      <c r="E135" s="37"/>
      <c r="F135" s="38">
        <f>F136</f>
        <v>3135.5763487955405</v>
      </c>
      <c r="G135" s="38">
        <f t="shared" ref="G135:J135" si="33">G136</f>
        <v>3483.9737208839338</v>
      </c>
      <c r="H135" s="38">
        <f t="shared" si="33"/>
        <v>3483.9737208839338</v>
      </c>
      <c r="I135" s="38">
        <f t="shared" si="33"/>
        <v>3483.9737208839338</v>
      </c>
      <c r="J135" s="38">
        <f t="shared" si="33"/>
        <v>3483.9737208839338</v>
      </c>
      <c r="L135" s="50"/>
      <c r="M135" s="50"/>
      <c r="N135" s="50"/>
      <c r="O135" s="50"/>
      <c r="P135" s="50"/>
    </row>
    <row r="136" spans="1:16" ht="17.25" customHeight="1">
      <c r="A136" s="65" t="s">
        <v>96</v>
      </c>
      <c r="B136" s="65"/>
      <c r="C136" s="40"/>
      <c r="D136" s="70" t="s">
        <v>98</v>
      </c>
      <c r="E136" s="70"/>
      <c r="F136" s="52">
        <f>SUM(F137)</f>
        <v>3135.5763487955405</v>
      </c>
      <c r="G136" s="52">
        <f>SUM(G137)</f>
        <v>3483.9737208839338</v>
      </c>
      <c r="H136" s="52">
        <f>SUM(H137)</f>
        <v>3483.9737208839338</v>
      </c>
      <c r="I136" s="42">
        <f>SUM(I137)</f>
        <v>3483.9737208839338</v>
      </c>
      <c r="J136" s="42">
        <f>SUM(J137)</f>
        <v>3483.9737208839338</v>
      </c>
      <c r="L136" s="50"/>
      <c r="M136" s="50"/>
      <c r="N136" s="50"/>
      <c r="O136" s="50"/>
      <c r="P136" s="50"/>
    </row>
    <row r="137" spans="1:16" s="49" customFormat="1" ht="15">
      <c r="A137" s="74">
        <v>11</v>
      </c>
      <c r="B137" s="44"/>
      <c r="C137" s="45"/>
      <c r="D137" s="46">
        <v>32</v>
      </c>
      <c r="E137" s="47" t="s">
        <v>17</v>
      </c>
      <c r="F137" s="48">
        <v>3135.5763487955405</v>
      </c>
      <c r="G137" s="48">
        <v>3483.9737208839338</v>
      </c>
      <c r="H137" s="48">
        <v>3483.9737208839338</v>
      </c>
      <c r="I137" s="48">
        <v>3483.9737208839338</v>
      </c>
      <c r="J137" s="48">
        <v>3483.9737208839338</v>
      </c>
      <c r="L137" s="50"/>
      <c r="M137" s="50"/>
      <c r="N137" s="50"/>
      <c r="O137" s="50"/>
      <c r="P137" s="50"/>
    </row>
    <row r="138" spans="1:16" ht="15">
      <c r="A138" s="35" t="s">
        <v>96</v>
      </c>
      <c r="B138" s="35"/>
      <c r="C138" s="36" t="s">
        <v>97</v>
      </c>
      <c r="D138" s="37"/>
      <c r="E138" s="37"/>
      <c r="F138" s="38">
        <f>F139</f>
        <v>9821.4878226823275</v>
      </c>
      <c r="G138" s="38">
        <f t="shared" ref="G138:J138" si="34">G139</f>
        <v>18581.193178047648</v>
      </c>
      <c r="H138" s="38">
        <f t="shared" si="34"/>
        <v>18581.193178047648</v>
      </c>
      <c r="I138" s="38">
        <f t="shared" si="34"/>
        <v>18581.193178047648</v>
      </c>
      <c r="J138" s="38">
        <f t="shared" si="34"/>
        <v>18581.193178047648</v>
      </c>
      <c r="L138" s="50"/>
      <c r="M138" s="50"/>
      <c r="N138" s="50"/>
      <c r="O138" s="50"/>
      <c r="P138" s="50"/>
    </row>
    <row r="139" spans="1:16" ht="30" customHeight="1">
      <c r="A139" s="65" t="s">
        <v>96</v>
      </c>
      <c r="B139" s="65"/>
      <c r="C139" s="40"/>
      <c r="D139" s="51" t="s">
        <v>99</v>
      </c>
      <c r="E139" s="51"/>
      <c r="F139" s="52">
        <f>SUM(F140)</f>
        <v>9821.4878226823275</v>
      </c>
      <c r="G139" s="52">
        <f>SUM(G140)</f>
        <v>18581.193178047648</v>
      </c>
      <c r="H139" s="52">
        <f>SUM(H140)</f>
        <v>18581.193178047648</v>
      </c>
      <c r="I139" s="42">
        <f>I140</f>
        <v>18581.193178047648</v>
      </c>
      <c r="J139" s="42">
        <f>J140</f>
        <v>18581.193178047648</v>
      </c>
      <c r="L139" s="50"/>
      <c r="M139" s="50"/>
      <c r="N139" s="50"/>
      <c r="O139" s="50"/>
      <c r="P139" s="50"/>
    </row>
    <row r="140" spans="1:16" s="49" customFormat="1" ht="15">
      <c r="A140" s="74">
        <v>53</v>
      </c>
      <c r="B140" s="44"/>
      <c r="C140" s="45"/>
      <c r="D140" s="46">
        <v>32</v>
      </c>
      <c r="E140" s="47" t="s">
        <v>17</v>
      </c>
      <c r="F140" s="48">
        <v>9821.4878226823275</v>
      </c>
      <c r="G140" s="48">
        <v>18581.193178047648</v>
      </c>
      <c r="H140" s="48">
        <v>18581.193178047648</v>
      </c>
      <c r="I140" s="48">
        <v>18581.193178047648</v>
      </c>
      <c r="J140" s="48">
        <v>18581.193178047648</v>
      </c>
      <c r="L140" s="50"/>
      <c r="M140" s="50"/>
      <c r="N140" s="50"/>
      <c r="O140" s="50"/>
      <c r="P140" s="50"/>
    </row>
    <row r="141" spans="1:16" ht="15">
      <c r="A141" s="35" t="s">
        <v>100</v>
      </c>
      <c r="B141" s="35"/>
      <c r="C141" s="36" t="s">
        <v>101</v>
      </c>
      <c r="D141" s="37"/>
      <c r="E141" s="37"/>
      <c r="F141" s="38">
        <f>F142</f>
        <v>2616.4350653659831</v>
      </c>
      <c r="G141" s="38">
        <f t="shared" ref="G141:J141" si="35">G142</f>
        <v>663.61404207313024</v>
      </c>
      <c r="H141" s="38">
        <f t="shared" si="35"/>
        <v>663.61404207313024</v>
      </c>
      <c r="I141" s="38">
        <f t="shared" si="35"/>
        <v>2654.4561682925209</v>
      </c>
      <c r="J141" s="38">
        <f t="shared" si="35"/>
        <v>2654.4561682925209</v>
      </c>
      <c r="L141" s="50"/>
      <c r="M141" s="50"/>
      <c r="N141" s="50"/>
      <c r="O141" s="50"/>
      <c r="P141" s="50"/>
    </row>
    <row r="142" spans="1:16" ht="15" customHeight="1">
      <c r="A142" s="65" t="s">
        <v>100</v>
      </c>
      <c r="B142" s="65"/>
      <c r="C142" s="40"/>
      <c r="D142" s="51" t="s">
        <v>102</v>
      </c>
      <c r="E142" s="51"/>
      <c r="F142" s="52">
        <f>SUM(F143)</f>
        <v>2616.4350653659831</v>
      </c>
      <c r="G142" s="52">
        <f>SUM(G143)</f>
        <v>663.61404207313024</v>
      </c>
      <c r="H142" s="52">
        <f>SUM(H143)</f>
        <v>663.61404207313024</v>
      </c>
      <c r="I142" s="42">
        <f>I143</f>
        <v>2654.4561682925209</v>
      </c>
      <c r="J142" s="42">
        <f>J143</f>
        <v>2654.4561682925209</v>
      </c>
      <c r="L142" s="50"/>
      <c r="M142" s="50"/>
      <c r="N142" s="50"/>
      <c r="O142" s="50"/>
      <c r="P142" s="50"/>
    </row>
    <row r="143" spans="1:16" s="49" customFormat="1" ht="15">
      <c r="A143" s="74">
        <v>11</v>
      </c>
      <c r="B143" s="44"/>
      <c r="C143" s="45"/>
      <c r="D143" s="46">
        <v>32</v>
      </c>
      <c r="E143" s="47" t="s">
        <v>17</v>
      </c>
      <c r="F143" s="48">
        <v>2616.4350653659831</v>
      </c>
      <c r="G143" s="48">
        <v>663.61404207313024</v>
      </c>
      <c r="H143" s="48">
        <v>663.61404207313024</v>
      </c>
      <c r="I143" s="48">
        <v>2654.4561682925209</v>
      </c>
      <c r="J143" s="48">
        <v>2654.4561682925209</v>
      </c>
      <c r="L143" s="50"/>
      <c r="M143" s="50"/>
      <c r="N143" s="50"/>
      <c r="O143" s="50"/>
      <c r="P143" s="50"/>
    </row>
    <row r="144" spans="1:16" ht="15">
      <c r="A144" s="35" t="s">
        <v>100</v>
      </c>
      <c r="B144" s="35"/>
      <c r="C144" s="36" t="s">
        <v>101</v>
      </c>
      <c r="D144" s="37"/>
      <c r="E144" s="37"/>
      <c r="F144" s="38">
        <f>F145</f>
        <v>3062.4129006569779</v>
      </c>
      <c r="G144" s="38">
        <f t="shared" ref="G144:J144" si="36">G145</f>
        <v>4645.298294511912</v>
      </c>
      <c r="H144" s="38">
        <f t="shared" si="36"/>
        <v>2654.4561682925209</v>
      </c>
      <c r="I144" s="38">
        <f t="shared" si="36"/>
        <v>0</v>
      </c>
      <c r="J144" s="38">
        <f t="shared" si="36"/>
        <v>2654.4561682925209</v>
      </c>
      <c r="L144" s="50"/>
      <c r="M144" s="50"/>
      <c r="N144" s="50"/>
      <c r="O144" s="50"/>
      <c r="P144" s="50"/>
    </row>
    <row r="145" spans="1:16" ht="17.25" customHeight="1">
      <c r="A145" s="65" t="s">
        <v>100</v>
      </c>
      <c r="B145" s="65"/>
      <c r="C145" s="40"/>
      <c r="D145" s="70" t="s">
        <v>103</v>
      </c>
      <c r="E145" s="70"/>
      <c r="F145" s="52">
        <f>SUM(F146:F148)</f>
        <v>3062.4129006569779</v>
      </c>
      <c r="G145" s="52">
        <f t="shared" ref="G145:J145" si="37">SUM(G146:G148)</f>
        <v>4645.298294511912</v>
      </c>
      <c r="H145" s="52">
        <f t="shared" si="37"/>
        <v>2654.4561682925209</v>
      </c>
      <c r="I145" s="52">
        <f t="shared" si="37"/>
        <v>0</v>
      </c>
      <c r="J145" s="52">
        <f t="shared" si="37"/>
        <v>2654.4561682925209</v>
      </c>
      <c r="L145" s="50"/>
      <c r="M145" s="50"/>
      <c r="N145" s="50"/>
      <c r="O145" s="50"/>
      <c r="P145" s="50"/>
    </row>
    <row r="146" spans="1:16" ht="17.25" customHeight="1">
      <c r="A146" s="74">
        <v>42</v>
      </c>
      <c r="B146" s="79"/>
      <c r="D146" s="46">
        <v>32</v>
      </c>
      <c r="E146" s="47" t="s">
        <v>17</v>
      </c>
      <c r="F146" s="48">
        <v>3062.4129006569779</v>
      </c>
      <c r="G146" s="48">
        <v>0</v>
      </c>
      <c r="H146" s="48">
        <v>0</v>
      </c>
      <c r="I146" s="48">
        <v>0</v>
      </c>
      <c r="J146" s="48">
        <v>0</v>
      </c>
      <c r="L146" s="50"/>
      <c r="M146" s="50"/>
      <c r="N146" s="50"/>
      <c r="O146" s="50"/>
      <c r="P146" s="50"/>
    </row>
    <row r="147" spans="1:16" s="49" customFormat="1" ht="15" customHeight="1">
      <c r="A147" s="74">
        <v>42</v>
      </c>
      <c r="B147" s="44"/>
      <c r="C147" s="45"/>
      <c r="D147" s="46">
        <v>42</v>
      </c>
      <c r="E147" s="47" t="s">
        <v>23</v>
      </c>
      <c r="F147" s="48">
        <v>0</v>
      </c>
      <c r="G147" s="48">
        <v>0</v>
      </c>
      <c r="H147" s="48">
        <v>0</v>
      </c>
      <c r="I147" s="48">
        <v>0</v>
      </c>
      <c r="J147" s="48">
        <v>2654.4561682925209</v>
      </c>
      <c r="L147" s="50"/>
      <c r="M147" s="50"/>
      <c r="N147" s="50"/>
      <c r="O147" s="50"/>
      <c r="P147" s="50"/>
    </row>
    <row r="148" spans="1:16" s="49" customFormat="1" ht="15" customHeight="1">
      <c r="A148" s="74">
        <v>53</v>
      </c>
      <c r="B148" s="44"/>
      <c r="C148" s="45"/>
      <c r="D148" s="46">
        <v>36</v>
      </c>
      <c r="E148" s="47" t="s">
        <v>104</v>
      </c>
      <c r="F148" s="48">
        <v>0</v>
      </c>
      <c r="G148" s="48">
        <v>4645.298294511912</v>
      </c>
      <c r="H148" s="48">
        <v>2654.4561682925209</v>
      </c>
      <c r="I148" s="48">
        <v>0</v>
      </c>
      <c r="J148" s="48">
        <v>0</v>
      </c>
      <c r="L148" s="50"/>
      <c r="M148" s="50"/>
      <c r="N148" s="50"/>
      <c r="O148" s="50"/>
      <c r="P148" s="50"/>
    </row>
    <row r="149" spans="1:16" ht="15">
      <c r="A149" s="35" t="s">
        <v>100</v>
      </c>
      <c r="B149" s="35"/>
      <c r="C149" s="36" t="s">
        <v>101</v>
      </c>
      <c r="D149" s="37"/>
      <c r="E149" s="37"/>
      <c r="F149" s="38">
        <f>F150</f>
        <v>1057.1079700046453</v>
      </c>
      <c r="G149" s="38">
        <f t="shared" ref="G149:J149" si="38">G150</f>
        <v>5972.5263786581718</v>
      </c>
      <c r="H149" s="38">
        <f t="shared" si="38"/>
        <v>5972.5263786581718</v>
      </c>
      <c r="I149" s="38">
        <f t="shared" si="38"/>
        <v>5972.5263786581718</v>
      </c>
      <c r="J149" s="38">
        <f t="shared" si="38"/>
        <v>5972.5263786581718</v>
      </c>
      <c r="L149" s="50"/>
      <c r="M149" s="50"/>
      <c r="N149" s="50"/>
      <c r="O149" s="50"/>
      <c r="P149" s="50"/>
    </row>
    <row r="150" spans="1:16" ht="15">
      <c r="A150" s="65" t="s">
        <v>100</v>
      </c>
      <c r="B150" s="65"/>
      <c r="C150" s="40"/>
      <c r="D150" s="70" t="s">
        <v>105</v>
      </c>
      <c r="E150" s="70"/>
      <c r="F150" s="52">
        <f>SUM(F151)</f>
        <v>1057.1079700046453</v>
      </c>
      <c r="G150" s="52">
        <f>SUM(G151)</f>
        <v>5972.5263786581718</v>
      </c>
      <c r="H150" s="52">
        <f>SUM(H151)</f>
        <v>5972.5263786581718</v>
      </c>
      <c r="I150" s="42">
        <f>I151</f>
        <v>5972.5263786581718</v>
      </c>
      <c r="J150" s="42">
        <f>J151</f>
        <v>5972.5263786581718</v>
      </c>
      <c r="L150" s="50"/>
      <c r="M150" s="50"/>
      <c r="N150" s="50"/>
      <c r="O150" s="50"/>
      <c r="P150" s="50"/>
    </row>
    <row r="151" spans="1:16" s="49" customFormat="1" ht="15" customHeight="1">
      <c r="A151" s="74">
        <v>53</v>
      </c>
      <c r="B151" s="44"/>
      <c r="C151" s="45"/>
      <c r="D151" s="46">
        <v>32</v>
      </c>
      <c r="E151" s="47" t="s">
        <v>17</v>
      </c>
      <c r="F151" s="48">
        <v>1057.1079700046453</v>
      </c>
      <c r="G151" s="48">
        <v>5972.5263786581718</v>
      </c>
      <c r="H151" s="48">
        <v>5972.5263786581718</v>
      </c>
      <c r="I151" s="48">
        <v>5972.5263786581718</v>
      </c>
      <c r="J151" s="48">
        <v>5972.5263786581718</v>
      </c>
      <c r="L151" s="50"/>
      <c r="M151" s="50"/>
      <c r="N151" s="50"/>
      <c r="O151" s="50"/>
      <c r="P151" s="50"/>
    </row>
    <row r="152" spans="1:16" ht="30" customHeight="1">
      <c r="A152" s="71"/>
      <c r="B152" s="72"/>
      <c r="C152" s="33" t="s">
        <v>106</v>
      </c>
      <c r="D152" s="33"/>
      <c r="E152" s="33"/>
      <c r="F152" s="64">
        <f>F154+F158+F162+F165+F168+F171+F175+F178</f>
        <v>36955.492733426239</v>
      </c>
      <c r="G152" s="64">
        <f>G154+G158+G162+G165+G168+G171+G175+G178</f>
        <v>33578.870528900392</v>
      </c>
      <c r="H152" s="64">
        <f>H154+H158+H162+H165+H168+H171+H175+H178</f>
        <v>40878.624991704819</v>
      </c>
      <c r="I152" s="64">
        <f>I154+I158+I162+I165+I168+I171+I175+I178</f>
        <v>35967.881080363659</v>
      </c>
      <c r="J152" s="64">
        <f>J154+J158+J162+J165+J168+J171+J175+J178</f>
        <v>44594.863627314349</v>
      </c>
      <c r="L152" s="50"/>
      <c r="M152" s="50"/>
      <c r="N152" s="50"/>
      <c r="O152" s="50"/>
      <c r="P152" s="50"/>
    </row>
    <row r="153" spans="1:16" ht="15">
      <c r="A153" s="35" t="s">
        <v>107</v>
      </c>
      <c r="B153" s="35"/>
      <c r="C153" s="36" t="s">
        <v>108</v>
      </c>
      <c r="D153" s="37"/>
      <c r="E153" s="37"/>
      <c r="F153" s="38">
        <f>F154</f>
        <v>3708.2752671046519</v>
      </c>
      <c r="G153" s="38">
        <f t="shared" ref="G153:J153" si="39">G154</f>
        <v>1990.8421262193906</v>
      </c>
      <c r="H153" s="38">
        <f t="shared" si="39"/>
        <v>1990.8421262193906</v>
      </c>
      <c r="I153" s="38">
        <f t="shared" si="39"/>
        <v>1327.2280841462605</v>
      </c>
      <c r="J153" s="38">
        <f t="shared" si="39"/>
        <v>1327.2280841462605</v>
      </c>
      <c r="L153" s="50"/>
      <c r="M153" s="50"/>
      <c r="N153" s="50"/>
      <c r="O153" s="50"/>
      <c r="P153" s="50"/>
    </row>
    <row r="154" spans="1:16" ht="15">
      <c r="A154" s="65" t="s">
        <v>107</v>
      </c>
      <c r="B154" s="65"/>
      <c r="C154" s="40"/>
      <c r="D154" s="80" t="s">
        <v>109</v>
      </c>
      <c r="E154" s="80"/>
      <c r="F154" s="52">
        <f>SUM(F155:F156)</f>
        <v>3708.2752671046519</v>
      </c>
      <c r="G154" s="52">
        <f t="shared" ref="G154:J154" si="40">SUM(G155:G156)</f>
        <v>1990.8421262193906</v>
      </c>
      <c r="H154" s="52">
        <f t="shared" si="40"/>
        <v>1990.8421262193906</v>
      </c>
      <c r="I154" s="52">
        <f t="shared" si="40"/>
        <v>1327.2280841462605</v>
      </c>
      <c r="J154" s="52">
        <f t="shared" si="40"/>
        <v>1327.2280841462605</v>
      </c>
      <c r="L154" s="50"/>
      <c r="M154" s="50"/>
      <c r="N154" s="50"/>
      <c r="O154" s="50"/>
      <c r="P154" s="50"/>
    </row>
    <row r="155" spans="1:16" ht="15.75" customHeight="1">
      <c r="A155" s="43">
        <v>11</v>
      </c>
      <c r="D155" s="46">
        <v>32</v>
      </c>
      <c r="E155" s="47" t="s">
        <v>17</v>
      </c>
      <c r="F155" s="48">
        <v>2341.2303404340037</v>
      </c>
      <c r="G155" s="48">
        <v>0</v>
      </c>
      <c r="H155" s="48">
        <v>0</v>
      </c>
      <c r="I155" s="48">
        <v>0</v>
      </c>
      <c r="J155" s="48">
        <v>0</v>
      </c>
      <c r="L155" s="50"/>
      <c r="M155" s="50"/>
      <c r="N155" s="50"/>
      <c r="O155" s="50"/>
      <c r="P155" s="50"/>
    </row>
    <row r="156" spans="1:16" ht="15.75" customHeight="1">
      <c r="A156" s="43">
        <v>11</v>
      </c>
      <c r="D156" s="46">
        <v>38</v>
      </c>
      <c r="E156" s="47" t="s">
        <v>35</v>
      </c>
      <c r="F156" s="48">
        <v>1367.0449266706482</v>
      </c>
      <c r="G156" s="48">
        <v>1990.8421262193906</v>
      </c>
      <c r="H156" s="48">
        <v>1990.8421262193906</v>
      </c>
      <c r="I156" s="48">
        <v>1327.2280841462605</v>
      </c>
      <c r="J156" s="48">
        <v>1327.2280841462605</v>
      </c>
      <c r="L156" s="50"/>
      <c r="M156" s="50"/>
      <c r="N156" s="50"/>
      <c r="O156" s="50"/>
      <c r="P156" s="50"/>
    </row>
    <row r="157" spans="1:16" ht="15">
      <c r="A157" s="35" t="s">
        <v>107</v>
      </c>
      <c r="B157" s="35"/>
      <c r="C157" s="36" t="s">
        <v>108</v>
      </c>
      <c r="D157" s="37"/>
      <c r="E157" s="37"/>
      <c r="F157" s="38">
        <f>F158</f>
        <v>16583.714911407526</v>
      </c>
      <c r="G157" s="38">
        <f t="shared" ref="G157:J157" si="41">G158</f>
        <v>13272.280841462605</v>
      </c>
      <c r="H157" s="38">
        <f t="shared" si="41"/>
        <v>13272.280841462605</v>
      </c>
      <c r="I157" s="38">
        <f t="shared" si="41"/>
        <v>13272.280841462605</v>
      </c>
      <c r="J157" s="38">
        <f t="shared" si="41"/>
        <v>13272.280841462605</v>
      </c>
      <c r="L157" s="50"/>
      <c r="M157" s="50"/>
      <c r="N157" s="50"/>
      <c r="O157" s="50"/>
      <c r="P157" s="50"/>
    </row>
    <row r="158" spans="1:16" ht="15" customHeight="1">
      <c r="A158" s="65" t="s">
        <v>107</v>
      </c>
      <c r="B158" s="65"/>
      <c r="C158" s="40"/>
      <c r="D158" s="57" t="s">
        <v>110</v>
      </c>
      <c r="E158" s="57"/>
      <c r="F158" s="52">
        <f>SUM(F159:F160)</f>
        <v>16583.714911407526</v>
      </c>
      <c r="G158" s="52">
        <f t="shared" ref="G158:J158" si="42">SUM(G159:G160)</f>
        <v>13272.280841462605</v>
      </c>
      <c r="H158" s="52">
        <f t="shared" si="42"/>
        <v>13272.280841462605</v>
      </c>
      <c r="I158" s="52">
        <f t="shared" si="42"/>
        <v>13272.280841462605</v>
      </c>
      <c r="J158" s="52">
        <f t="shared" si="42"/>
        <v>13272.280841462605</v>
      </c>
      <c r="L158" s="50"/>
      <c r="M158" s="50"/>
      <c r="N158" s="50"/>
      <c r="O158" s="50"/>
      <c r="P158" s="50"/>
    </row>
    <row r="159" spans="1:16" ht="15" customHeight="1">
      <c r="A159" s="74">
        <v>42</v>
      </c>
      <c r="D159" s="46">
        <v>32</v>
      </c>
      <c r="E159" s="47" t="s">
        <v>17</v>
      </c>
      <c r="F159" s="48">
        <v>9954.2106310969539</v>
      </c>
      <c r="G159" s="48">
        <v>0</v>
      </c>
      <c r="H159" s="48">
        <v>0</v>
      </c>
      <c r="I159" s="48">
        <v>0</v>
      </c>
      <c r="J159" s="48">
        <v>0</v>
      </c>
      <c r="L159" s="50"/>
      <c r="M159" s="50"/>
      <c r="N159" s="50"/>
      <c r="O159" s="50"/>
      <c r="P159" s="50"/>
    </row>
    <row r="160" spans="1:16" ht="15" customHeight="1">
      <c r="A160" s="74">
        <v>42</v>
      </c>
      <c r="D160" s="46">
        <v>42</v>
      </c>
      <c r="E160" s="47" t="s">
        <v>23</v>
      </c>
      <c r="F160" s="48">
        <v>6629.5042803105707</v>
      </c>
      <c r="G160" s="48">
        <v>13272.280841462605</v>
      </c>
      <c r="H160" s="48">
        <v>13272.280841462605</v>
      </c>
      <c r="I160" s="48">
        <v>13272.280841462605</v>
      </c>
      <c r="J160" s="48">
        <v>13272.280841462605</v>
      </c>
      <c r="L160" s="50"/>
      <c r="M160" s="50"/>
      <c r="N160" s="50"/>
      <c r="O160" s="50"/>
      <c r="P160" s="50"/>
    </row>
    <row r="161" spans="1:16" ht="15">
      <c r="A161" s="35" t="s">
        <v>107</v>
      </c>
      <c r="B161" s="35"/>
      <c r="C161" s="36" t="s">
        <v>108</v>
      </c>
      <c r="D161" s="37"/>
      <c r="E161" s="37"/>
      <c r="F161" s="38">
        <f>F162</f>
        <v>0</v>
      </c>
      <c r="G161" s="38">
        <f t="shared" ref="G161:J161" si="43">G162</f>
        <v>398.16842524387812</v>
      </c>
      <c r="H161" s="38">
        <f t="shared" si="43"/>
        <v>398.16842524387812</v>
      </c>
      <c r="I161" s="38">
        <f t="shared" si="43"/>
        <v>796.33685048775624</v>
      </c>
      <c r="J161" s="38">
        <f t="shared" si="43"/>
        <v>796.33685048775624</v>
      </c>
      <c r="L161" s="50"/>
      <c r="M161" s="50"/>
      <c r="N161" s="50"/>
      <c r="O161" s="50"/>
      <c r="P161" s="50"/>
    </row>
    <row r="162" spans="1:16" ht="15" customHeight="1">
      <c r="A162" s="65" t="s">
        <v>107</v>
      </c>
      <c r="B162" s="65"/>
      <c r="C162" s="40"/>
      <c r="D162" s="57" t="s">
        <v>111</v>
      </c>
      <c r="E162" s="57"/>
      <c r="F162" s="52">
        <f>SUM(F163)</f>
        <v>0</v>
      </c>
      <c r="G162" s="52">
        <f>SUM(G163)</f>
        <v>398.16842524387812</v>
      </c>
      <c r="H162" s="52">
        <f>SUM(H163)</f>
        <v>398.16842524387812</v>
      </c>
      <c r="I162" s="52">
        <f>SUM(I163)</f>
        <v>796.33685048775624</v>
      </c>
      <c r="J162" s="52">
        <f>SUM(J163)</f>
        <v>796.33685048775624</v>
      </c>
      <c r="L162" s="50"/>
      <c r="M162" s="50"/>
      <c r="N162" s="50"/>
      <c r="O162" s="50"/>
      <c r="P162" s="50"/>
    </row>
    <row r="163" spans="1:16" ht="15" customHeight="1">
      <c r="A163" s="74">
        <v>11</v>
      </c>
      <c r="D163" s="46">
        <v>32</v>
      </c>
      <c r="E163" s="47" t="s">
        <v>17</v>
      </c>
      <c r="F163" s="48">
        <v>0</v>
      </c>
      <c r="G163" s="48">
        <v>398.16842524387812</v>
      </c>
      <c r="H163" s="48">
        <v>398.16842524387812</v>
      </c>
      <c r="I163" s="48">
        <v>796.33685048775624</v>
      </c>
      <c r="J163" s="48">
        <v>796.33685048775624</v>
      </c>
      <c r="L163" s="50"/>
      <c r="M163" s="50"/>
      <c r="N163" s="50"/>
      <c r="O163" s="50"/>
      <c r="P163" s="50"/>
    </row>
    <row r="164" spans="1:16" ht="15">
      <c r="A164" s="35" t="s">
        <v>112</v>
      </c>
      <c r="B164" s="35"/>
      <c r="C164" s="36" t="s">
        <v>113</v>
      </c>
      <c r="D164" s="37"/>
      <c r="E164" s="37"/>
      <c r="F164" s="38">
        <f>F165</f>
        <v>663.61404207313024</v>
      </c>
      <c r="G164" s="38">
        <f t="shared" ref="G164:J164" si="44">G165</f>
        <v>1327.2280841462605</v>
      </c>
      <c r="H164" s="38">
        <f t="shared" si="44"/>
        <v>1327.2280841462605</v>
      </c>
      <c r="I164" s="38">
        <f t="shared" si="44"/>
        <v>1327.2280841462605</v>
      </c>
      <c r="J164" s="38">
        <f t="shared" si="44"/>
        <v>2654.4561682925209</v>
      </c>
      <c r="L164" s="50"/>
      <c r="M164" s="50"/>
      <c r="N164" s="50"/>
      <c r="O164" s="50"/>
      <c r="P164" s="50"/>
    </row>
    <row r="165" spans="1:16" ht="15" customHeight="1">
      <c r="A165" s="65" t="s">
        <v>112</v>
      </c>
      <c r="B165" s="65"/>
      <c r="C165" s="40"/>
      <c r="D165" s="41" t="s">
        <v>114</v>
      </c>
      <c r="E165" s="41"/>
      <c r="F165" s="52">
        <f>SUM(F166)</f>
        <v>663.61404207313024</v>
      </c>
      <c r="G165" s="52">
        <f>SUM(G166)</f>
        <v>1327.2280841462605</v>
      </c>
      <c r="H165" s="52">
        <f>SUM(H166)</f>
        <v>1327.2280841462605</v>
      </c>
      <c r="I165" s="52">
        <f>SUM(I166)</f>
        <v>1327.2280841462605</v>
      </c>
      <c r="J165" s="52">
        <f>SUM(J166)</f>
        <v>2654.4561682925209</v>
      </c>
      <c r="L165" s="50"/>
      <c r="M165" s="50"/>
      <c r="N165" s="50"/>
      <c r="O165" s="50"/>
      <c r="P165" s="50"/>
    </row>
    <row r="166" spans="1:16" ht="15" customHeight="1">
      <c r="A166" s="43">
        <v>11</v>
      </c>
      <c r="D166" s="46">
        <v>38</v>
      </c>
      <c r="E166" s="47" t="s">
        <v>35</v>
      </c>
      <c r="F166" s="48">
        <v>663.61404207313024</v>
      </c>
      <c r="G166" s="48">
        <v>1327.2280841462605</v>
      </c>
      <c r="H166" s="48">
        <v>1327.2280841462605</v>
      </c>
      <c r="I166" s="48">
        <v>1327.2280841462605</v>
      </c>
      <c r="J166" s="48">
        <v>2654.4561682925209</v>
      </c>
      <c r="L166" s="50"/>
      <c r="M166" s="50"/>
      <c r="N166" s="50"/>
      <c r="O166" s="50"/>
      <c r="P166" s="50"/>
    </row>
    <row r="167" spans="1:16" ht="15">
      <c r="A167" s="35" t="s">
        <v>112</v>
      </c>
      <c r="B167" s="35"/>
      <c r="C167" s="36" t="s">
        <v>113</v>
      </c>
      <c r="D167" s="37"/>
      <c r="E167" s="37"/>
      <c r="F167" s="38">
        <f>F168</f>
        <v>583.98035702435459</v>
      </c>
      <c r="G167" s="38">
        <f t="shared" ref="G167:J167" si="45">G168</f>
        <v>1327.2280841462605</v>
      </c>
      <c r="H167" s="38">
        <f t="shared" si="45"/>
        <v>1327.2280841462605</v>
      </c>
      <c r="I167" s="38">
        <f t="shared" si="45"/>
        <v>1990.8421262193906</v>
      </c>
      <c r="J167" s="38">
        <f t="shared" si="45"/>
        <v>1990.8421262193906</v>
      </c>
      <c r="L167" s="50"/>
      <c r="M167" s="50"/>
      <c r="N167" s="50"/>
      <c r="O167" s="50"/>
      <c r="P167" s="50"/>
    </row>
    <row r="168" spans="1:16" ht="15">
      <c r="A168" s="65" t="s">
        <v>112</v>
      </c>
      <c r="B168" s="65"/>
      <c r="C168" s="40"/>
      <c r="D168" s="80" t="s">
        <v>115</v>
      </c>
      <c r="E168" s="80"/>
      <c r="F168" s="52">
        <f>SUM(F169)</f>
        <v>583.98035702435459</v>
      </c>
      <c r="G168" s="52">
        <f>SUM(G169)</f>
        <v>1327.2280841462605</v>
      </c>
      <c r="H168" s="52">
        <f>SUM(H169)</f>
        <v>1327.2280841462605</v>
      </c>
      <c r="I168" s="52">
        <f>SUM(I169:I169)</f>
        <v>1990.8421262193906</v>
      </c>
      <c r="J168" s="52">
        <f>SUM(J169:J169)</f>
        <v>1990.8421262193906</v>
      </c>
      <c r="L168" s="50"/>
      <c r="M168" s="50"/>
      <c r="N168" s="50"/>
      <c r="O168" s="50"/>
      <c r="P168" s="50"/>
    </row>
    <row r="169" spans="1:16" ht="20.25" customHeight="1">
      <c r="A169" s="10">
        <v>11</v>
      </c>
      <c r="D169" s="46">
        <v>38</v>
      </c>
      <c r="E169" s="47" t="s">
        <v>35</v>
      </c>
      <c r="F169" s="48">
        <v>583.98035702435459</v>
      </c>
      <c r="G169" s="48">
        <v>1327.2280841462605</v>
      </c>
      <c r="H169" s="48">
        <v>1327.2280841462605</v>
      </c>
      <c r="I169" s="48">
        <v>1990.8421262193906</v>
      </c>
      <c r="J169" s="48">
        <v>1990.8421262193906</v>
      </c>
      <c r="L169" s="50"/>
      <c r="M169" s="50"/>
      <c r="N169" s="50"/>
      <c r="O169" s="50"/>
      <c r="P169" s="50"/>
    </row>
    <row r="170" spans="1:16" ht="15">
      <c r="A170" s="35" t="s">
        <v>116</v>
      </c>
      <c r="B170" s="35"/>
      <c r="C170" s="36" t="s">
        <v>117</v>
      </c>
      <c r="D170" s="37"/>
      <c r="E170" s="37"/>
      <c r="F170" s="38">
        <f>F171</f>
        <v>6516.6898931581391</v>
      </c>
      <c r="G170" s="38">
        <f t="shared" ref="G170:J170" si="46">G171</f>
        <v>3318.0702103656513</v>
      </c>
      <c r="H170" s="38">
        <f t="shared" si="46"/>
        <v>2654.4561682925209</v>
      </c>
      <c r="I170" s="38">
        <f t="shared" si="46"/>
        <v>2654.4561682925209</v>
      </c>
      <c r="J170" s="38">
        <f t="shared" si="46"/>
        <v>3318.0702103656513</v>
      </c>
      <c r="L170" s="50"/>
      <c r="M170" s="50"/>
      <c r="N170" s="50"/>
      <c r="O170" s="50"/>
      <c r="P170" s="50"/>
    </row>
    <row r="171" spans="1:16" ht="15">
      <c r="A171" s="65" t="s">
        <v>116</v>
      </c>
      <c r="B171" s="65"/>
      <c r="C171" s="40"/>
      <c r="D171" s="80" t="s">
        <v>118</v>
      </c>
      <c r="E171" s="80"/>
      <c r="F171" s="52">
        <f>SUM(F172:F173)</f>
        <v>6516.6898931581391</v>
      </c>
      <c r="G171" s="52">
        <f t="shared" ref="G171:J171" si="47">SUM(G172:G173)</f>
        <v>3318.0702103656513</v>
      </c>
      <c r="H171" s="52">
        <f t="shared" si="47"/>
        <v>2654.4561682925209</v>
      </c>
      <c r="I171" s="52">
        <f t="shared" si="47"/>
        <v>2654.4561682925209</v>
      </c>
      <c r="J171" s="52">
        <f t="shared" si="47"/>
        <v>3318.0702103656513</v>
      </c>
      <c r="L171" s="50"/>
      <c r="M171" s="50"/>
      <c r="N171" s="50"/>
      <c r="O171" s="50"/>
      <c r="P171" s="50"/>
    </row>
    <row r="172" spans="1:16" ht="15" customHeight="1">
      <c r="A172" s="10">
        <v>11</v>
      </c>
      <c r="D172" s="46">
        <v>32</v>
      </c>
      <c r="E172" s="47" t="s">
        <v>17</v>
      </c>
      <c r="F172" s="48">
        <v>1473.2231734023492</v>
      </c>
      <c r="G172" s="48">
        <v>0</v>
      </c>
      <c r="H172" s="48">
        <v>0</v>
      </c>
      <c r="I172" s="48">
        <v>0</v>
      </c>
      <c r="J172" s="48">
        <v>0</v>
      </c>
      <c r="L172" s="50"/>
      <c r="M172" s="50"/>
      <c r="N172" s="50"/>
      <c r="O172" s="50"/>
      <c r="P172" s="50"/>
    </row>
    <row r="173" spans="1:16" ht="15" customHeight="1">
      <c r="A173" s="10">
        <v>11</v>
      </c>
      <c r="D173" s="46">
        <v>38</v>
      </c>
      <c r="E173" s="47" t="s">
        <v>35</v>
      </c>
      <c r="F173" s="48">
        <v>5043.4667197557901</v>
      </c>
      <c r="G173" s="48">
        <v>3318.0702103656513</v>
      </c>
      <c r="H173" s="48">
        <v>2654.4561682925209</v>
      </c>
      <c r="I173" s="48">
        <v>2654.4561682925209</v>
      </c>
      <c r="J173" s="48">
        <v>3318.0702103656513</v>
      </c>
      <c r="L173" s="50"/>
      <c r="M173" s="50"/>
      <c r="N173" s="50"/>
      <c r="O173" s="50"/>
      <c r="P173" s="50"/>
    </row>
    <row r="174" spans="1:16" ht="15">
      <c r="A174" s="35" t="s">
        <v>112</v>
      </c>
      <c r="B174" s="35"/>
      <c r="C174" s="36" t="s">
        <v>113</v>
      </c>
      <c r="D174" s="37"/>
      <c r="E174" s="37"/>
      <c r="F174" s="38">
        <f>F175</f>
        <v>8899.2182626584381</v>
      </c>
      <c r="G174" s="38">
        <f t="shared" ref="G174:J174" si="48">G175</f>
        <v>5308.9123365850419</v>
      </c>
      <c r="H174" s="38">
        <f t="shared" si="48"/>
        <v>7963.3685048775624</v>
      </c>
      <c r="I174" s="38">
        <f t="shared" si="48"/>
        <v>7963.3685048775624</v>
      </c>
      <c r="J174" s="38">
        <f t="shared" si="48"/>
        <v>7963.3685048775624</v>
      </c>
      <c r="L174" s="50"/>
      <c r="M174" s="50"/>
      <c r="N174" s="50"/>
      <c r="O174" s="50"/>
      <c r="P174" s="50"/>
    </row>
    <row r="175" spans="1:16" ht="15" customHeight="1">
      <c r="A175" s="65" t="s">
        <v>112</v>
      </c>
      <c r="B175" s="65"/>
      <c r="C175" s="40"/>
      <c r="D175" s="41" t="s">
        <v>119</v>
      </c>
      <c r="E175" s="41"/>
      <c r="F175" s="52">
        <f>SUM(F176)</f>
        <v>8899.2182626584381</v>
      </c>
      <c r="G175" s="52">
        <f>SUM(G176)</f>
        <v>5308.9123365850419</v>
      </c>
      <c r="H175" s="52">
        <f>SUM(H176)</f>
        <v>7963.3685048775624</v>
      </c>
      <c r="I175" s="52">
        <f>SUM(I176:I176)</f>
        <v>7963.3685048775624</v>
      </c>
      <c r="J175" s="52">
        <f>SUM(J176:J176)</f>
        <v>7963.3685048775624</v>
      </c>
      <c r="L175" s="50"/>
      <c r="M175" s="50"/>
      <c r="N175" s="50"/>
      <c r="O175" s="50"/>
      <c r="P175" s="50"/>
    </row>
    <row r="176" spans="1:16" ht="15">
      <c r="A176" s="10">
        <v>11</v>
      </c>
      <c r="D176" s="46">
        <v>38</v>
      </c>
      <c r="E176" s="47" t="s">
        <v>35</v>
      </c>
      <c r="F176" s="48">
        <v>8899.2182626584381</v>
      </c>
      <c r="G176" s="48">
        <v>5308.9123365850419</v>
      </c>
      <c r="H176" s="48">
        <v>7963.3685048775624</v>
      </c>
      <c r="I176" s="48">
        <v>7963.3685048775624</v>
      </c>
      <c r="J176" s="48">
        <v>7963.3685048775624</v>
      </c>
      <c r="L176" s="50"/>
      <c r="M176" s="50"/>
      <c r="N176" s="50"/>
      <c r="O176" s="50"/>
      <c r="P176" s="50"/>
    </row>
    <row r="177" spans="1:16" ht="15">
      <c r="A177" s="35" t="s">
        <v>107</v>
      </c>
      <c r="B177" s="35"/>
      <c r="C177" s="36" t="s">
        <v>108</v>
      </c>
      <c r="D177" s="37"/>
      <c r="E177" s="37"/>
      <c r="F177" s="38">
        <f>F178</f>
        <v>0</v>
      </c>
      <c r="G177" s="38">
        <f t="shared" ref="G177:J177" si="49">G178</f>
        <v>6636.1404207313026</v>
      </c>
      <c r="H177" s="38">
        <f t="shared" si="49"/>
        <v>11945.052757316344</v>
      </c>
      <c r="I177" s="38">
        <f t="shared" si="49"/>
        <v>6636.1404207313026</v>
      </c>
      <c r="J177" s="38">
        <f t="shared" si="49"/>
        <v>13272.280841462605</v>
      </c>
      <c r="L177" s="50"/>
      <c r="M177" s="50"/>
      <c r="N177" s="50"/>
      <c r="O177" s="50"/>
      <c r="P177" s="50"/>
    </row>
    <row r="178" spans="1:16" ht="15">
      <c r="A178" s="65" t="s">
        <v>107</v>
      </c>
      <c r="B178" s="65"/>
      <c r="C178" s="40"/>
      <c r="D178" s="41" t="s">
        <v>120</v>
      </c>
      <c r="E178" s="41"/>
      <c r="F178" s="52">
        <f>SUM(F179)</f>
        <v>0</v>
      </c>
      <c r="G178" s="52">
        <f>SUM(G179)</f>
        <v>6636.1404207313026</v>
      </c>
      <c r="H178" s="52">
        <f>SUM(H179)</f>
        <v>11945.052757316344</v>
      </c>
      <c r="I178" s="52">
        <f>SUM(I179:I179)</f>
        <v>6636.1404207313026</v>
      </c>
      <c r="J178" s="52">
        <f>SUM(J179:J179)</f>
        <v>13272.280841462605</v>
      </c>
      <c r="L178" s="50"/>
      <c r="M178" s="50"/>
      <c r="N178" s="50"/>
      <c r="O178" s="50"/>
      <c r="P178" s="50"/>
    </row>
    <row r="179" spans="1:16" ht="15">
      <c r="A179" s="74">
        <v>53</v>
      </c>
      <c r="B179" s="44"/>
      <c r="C179" s="45"/>
      <c r="D179" s="46">
        <v>42</v>
      </c>
      <c r="E179" s="47" t="s">
        <v>23</v>
      </c>
      <c r="F179" s="48">
        <v>0</v>
      </c>
      <c r="G179" s="48">
        <v>6636.1404207313026</v>
      </c>
      <c r="H179" s="48">
        <v>11945.052757316344</v>
      </c>
      <c r="I179" s="48">
        <v>6636.1404207313026</v>
      </c>
      <c r="J179" s="48">
        <v>13272.280841462605</v>
      </c>
      <c r="L179" s="50"/>
      <c r="M179" s="50"/>
      <c r="N179" s="50"/>
      <c r="O179" s="50"/>
      <c r="P179" s="50"/>
    </row>
    <row r="180" spans="1:16" ht="30" customHeight="1">
      <c r="A180" s="71"/>
      <c r="B180" s="72"/>
      <c r="C180" s="33" t="s">
        <v>121</v>
      </c>
      <c r="D180" s="33"/>
      <c r="E180" s="33"/>
      <c r="F180" s="64">
        <f>F185+F182</f>
        <v>4140.9516225363323</v>
      </c>
      <c r="G180" s="64">
        <f>G185+G182</f>
        <v>7299.7544628044325</v>
      </c>
      <c r="H180" s="64">
        <f>H185+H182</f>
        <v>9290.5965890238222</v>
      </c>
      <c r="I180" s="64">
        <f>I185+I182</f>
        <v>9290.5965890238222</v>
      </c>
      <c r="J180" s="64">
        <f>J185+J182</f>
        <v>9290.5965890238222</v>
      </c>
      <c r="L180" s="50"/>
      <c r="M180" s="50"/>
      <c r="N180" s="50"/>
      <c r="O180" s="50"/>
      <c r="P180" s="50"/>
    </row>
    <row r="181" spans="1:16" ht="15">
      <c r="A181" s="35" t="s">
        <v>122</v>
      </c>
      <c r="B181" s="35"/>
      <c r="C181" s="36" t="s">
        <v>123</v>
      </c>
      <c r="D181" s="37"/>
      <c r="E181" s="37"/>
      <c r="F181" s="38">
        <f>F182</f>
        <v>4140.9516225363323</v>
      </c>
      <c r="G181" s="38">
        <f t="shared" ref="G181:J181" si="50">G182</f>
        <v>6636.1404207313026</v>
      </c>
      <c r="H181" s="38">
        <f t="shared" si="50"/>
        <v>7963.3685048775624</v>
      </c>
      <c r="I181" s="38">
        <f t="shared" si="50"/>
        <v>7963.3685048775624</v>
      </c>
      <c r="J181" s="38">
        <f t="shared" si="50"/>
        <v>7963.3685048775624</v>
      </c>
      <c r="L181" s="50"/>
      <c r="M181" s="50"/>
      <c r="N181" s="50"/>
      <c r="O181" s="50"/>
      <c r="P181" s="50"/>
    </row>
    <row r="182" spans="1:16" ht="15">
      <c r="A182" s="65" t="s">
        <v>122</v>
      </c>
      <c r="B182" s="65"/>
      <c r="C182" s="40"/>
      <c r="D182" s="80" t="s">
        <v>124</v>
      </c>
      <c r="E182" s="80"/>
      <c r="F182" s="52">
        <f>SUM(F183)</f>
        <v>4140.9516225363323</v>
      </c>
      <c r="G182" s="52">
        <f>SUM(G183)</f>
        <v>6636.1404207313026</v>
      </c>
      <c r="H182" s="52">
        <f>SUM(H183)</f>
        <v>7963.3685048775624</v>
      </c>
      <c r="I182" s="52">
        <f>SUM(I183:I183)</f>
        <v>7963.3685048775624</v>
      </c>
      <c r="J182" s="52">
        <f>SUM(J183:J183)</f>
        <v>7963.3685048775624</v>
      </c>
      <c r="L182" s="50"/>
      <c r="M182" s="50"/>
      <c r="N182" s="50"/>
      <c r="O182" s="50"/>
      <c r="P182" s="50"/>
    </row>
    <row r="183" spans="1:16" ht="15">
      <c r="A183" s="10">
        <v>53</v>
      </c>
      <c r="D183" s="46">
        <v>37</v>
      </c>
      <c r="E183" s="47" t="s">
        <v>125</v>
      </c>
      <c r="F183" s="48">
        <v>4140.9516225363323</v>
      </c>
      <c r="G183" s="48">
        <v>6636.1404207313026</v>
      </c>
      <c r="H183" s="48">
        <v>7963.3685048775624</v>
      </c>
      <c r="I183" s="48">
        <v>7963.3685048775624</v>
      </c>
      <c r="J183" s="48">
        <v>7963.3685048775624</v>
      </c>
      <c r="L183" s="50"/>
      <c r="M183" s="50"/>
      <c r="N183" s="50"/>
      <c r="O183" s="50"/>
      <c r="P183" s="50"/>
    </row>
    <row r="184" spans="1:16" ht="15">
      <c r="A184" s="35" t="s">
        <v>126</v>
      </c>
      <c r="B184" s="35"/>
      <c r="C184" s="36" t="s">
        <v>127</v>
      </c>
      <c r="D184" s="37"/>
      <c r="E184" s="37"/>
      <c r="F184" s="38">
        <f>F185</f>
        <v>0</v>
      </c>
      <c r="G184" s="38">
        <f t="shared" ref="G184:J184" si="51">G185</f>
        <v>663.61404207313024</v>
      </c>
      <c r="H184" s="38">
        <f t="shared" si="51"/>
        <v>1327.2280841462605</v>
      </c>
      <c r="I184" s="38">
        <f t="shared" si="51"/>
        <v>1327.2280841462605</v>
      </c>
      <c r="J184" s="38">
        <f t="shared" si="51"/>
        <v>1327.2280841462605</v>
      </c>
      <c r="L184" s="50"/>
      <c r="M184" s="50"/>
      <c r="N184" s="50"/>
      <c r="O184" s="50"/>
      <c r="P184" s="50"/>
    </row>
    <row r="185" spans="1:16" ht="15">
      <c r="A185" s="65" t="s">
        <v>126</v>
      </c>
      <c r="B185" s="65"/>
      <c r="C185" s="40"/>
      <c r="D185" s="80" t="s">
        <v>128</v>
      </c>
      <c r="E185" s="80"/>
      <c r="F185" s="52">
        <f>SUM(F186)</f>
        <v>0</v>
      </c>
      <c r="G185" s="52">
        <f>SUM(G186)</f>
        <v>663.61404207313024</v>
      </c>
      <c r="H185" s="52">
        <f>SUM(H186)</f>
        <v>1327.2280841462605</v>
      </c>
      <c r="I185" s="52">
        <f>SUM(I186:I186)</f>
        <v>1327.2280841462605</v>
      </c>
      <c r="J185" s="52">
        <f>SUM(J186:J186)</f>
        <v>1327.2280841462605</v>
      </c>
      <c r="L185" s="50"/>
      <c r="M185" s="50"/>
      <c r="N185" s="50"/>
      <c r="O185" s="50"/>
      <c r="P185" s="50"/>
    </row>
    <row r="186" spans="1:16" ht="15">
      <c r="A186" s="10">
        <v>11</v>
      </c>
      <c r="D186" s="46">
        <v>37</v>
      </c>
      <c r="E186" s="47" t="s">
        <v>125</v>
      </c>
      <c r="F186" s="48">
        <v>0</v>
      </c>
      <c r="G186" s="48">
        <v>663.61404207313024</v>
      </c>
      <c r="H186" s="48">
        <v>1327.2280841462605</v>
      </c>
      <c r="I186" s="48">
        <v>1327.2280841462605</v>
      </c>
      <c r="J186" s="48">
        <v>1327.2280841462605</v>
      </c>
      <c r="L186" s="50"/>
      <c r="M186" s="50"/>
      <c r="N186" s="50"/>
      <c r="O186" s="50"/>
      <c r="P186" s="50"/>
    </row>
    <row r="187" spans="1:16">
      <c r="A187" s="71"/>
      <c r="B187" s="72"/>
      <c r="C187" s="61" t="s">
        <v>129</v>
      </c>
      <c r="D187" s="62"/>
      <c r="E187" s="63"/>
      <c r="F187" s="64">
        <f>F189</f>
        <v>19908.421262193908</v>
      </c>
      <c r="G187" s="64">
        <f>G189</f>
        <v>22562.877430486427</v>
      </c>
      <c r="H187" s="64">
        <f>H189</f>
        <v>22562.877430486427</v>
      </c>
      <c r="I187" s="64">
        <f>I189</f>
        <v>22562.877430486427</v>
      </c>
      <c r="J187" s="64">
        <f>J189</f>
        <v>22562.877430486427</v>
      </c>
      <c r="L187" s="50"/>
      <c r="M187" s="50"/>
      <c r="N187" s="50"/>
      <c r="O187" s="50"/>
      <c r="P187" s="50"/>
    </row>
    <row r="188" spans="1:16" ht="15">
      <c r="A188" s="35" t="s">
        <v>130</v>
      </c>
      <c r="B188" s="35"/>
      <c r="C188" s="36" t="s">
        <v>131</v>
      </c>
      <c r="D188" s="37"/>
      <c r="E188" s="37"/>
      <c r="F188" s="38">
        <f>F189</f>
        <v>19908.421262193908</v>
      </c>
      <c r="G188" s="38">
        <f t="shared" ref="G188:J188" si="52">G189</f>
        <v>22562.877430486427</v>
      </c>
      <c r="H188" s="38">
        <f t="shared" si="52"/>
        <v>22562.877430486427</v>
      </c>
      <c r="I188" s="38">
        <f t="shared" si="52"/>
        <v>22562.877430486427</v>
      </c>
      <c r="J188" s="38">
        <f t="shared" si="52"/>
        <v>22562.877430486427</v>
      </c>
      <c r="L188" s="50"/>
      <c r="M188" s="50"/>
      <c r="N188" s="50"/>
      <c r="O188" s="50"/>
      <c r="P188" s="50"/>
    </row>
    <row r="189" spans="1:16" ht="15">
      <c r="A189" s="65" t="s">
        <v>130</v>
      </c>
      <c r="B189" s="65"/>
      <c r="C189" s="40"/>
      <c r="D189" s="80" t="s">
        <v>132</v>
      </c>
      <c r="E189" s="80"/>
      <c r="F189" s="52">
        <f>SUM(F190:F191)</f>
        <v>19908.421262193908</v>
      </c>
      <c r="G189" s="52">
        <f>SUM(G190:G191)</f>
        <v>22562.877430486427</v>
      </c>
      <c r="H189" s="52">
        <f>SUM(H190:H191)</f>
        <v>22562.877430486427</v>
      </c>
      <c r="I189" s="42">
        <f>SUM(I190:I191)</f>
        <v>22562.877430486427</v>
      </c>
      <c r="J189" s="42">
        <f>SUM(J190:J191)</f>
        <v>22562.877430486427</v>
      </c>
      <c r="L189" s="50"/>
      <c r="M189" s="50"/>
      <c r="N189" s="50"/>
      <c r="O189" s="50"/>
      <c r="P189" s="50"/>
    </row>
    <row r="190" spans="1:16" s="49" customFormat="1" ht="15" customHeight="1">
      <c r="A190" s="43">
        <v>11.53</v>
      </c>
      <c r="B190" s="44"/>
      <c r="C190" s="45"/>
      <c r="D190" s="46">
        <v>37</v>
      </c>
      <c r="E190" s="47" t="s">
        <v>125</v>
      </c>
      <c r="F190" s="48">
        <v>19908.421262193908</v>
      </c>
      <c r="G190" s="48">
        <v>22562.877430486427</v>
      </c>
      <c r="H190" s="48">
        <v>22562.877430486427</v>
      </c>
      <c r="I190" s="48">
        <v>22562.877430486427</v>
      </c>
      <c r="J190" s="48">
        <v>22562.877430486427</v>
      </c>
      <c r="L190" s="50"/>
      <c r="M190" s="50"/>
      <c r="N190" s="50"/>
      <c r="O190" s="50"/>
      <c r="P190" s="50"/>
    </row>
    <row r="191" spans="1:16" s="49" customFormat="1" ht="30.75" hidden="1" customHeight="1">
      <c r="A191" s="43"/>
      <c r="B191" s="44"/>
      <c r="C191" s="45"/>
      <c r="D191" s="53">
        <v>422</v>
      </c>
      <c r="E191" s="54" t="s">
        <v>75</v>
      </c>
      <c r="F191" s="55"/>
      <c r="G191" s="55"/>
      <c r="H191" s="55"/>
      <c r="I191" s="56"/>
      <c r="J191" s="56"/>
      <c r="L191" s="50"/>
      <c r="M191" s="50"/>
      <c r="N191" s="50"/>
      <c r="O191" s="50"/>
      <c r="P191" s="50"/>
    </row>
    <row r="192" spans="1:16">
      <c r="A192" s="71"/>
      <c r="B192" s="72"/>
      <c r="C192" s="61" t="s">
        <v>133</v>
      </c>
      <c r="D192" s="62"/>
      <c r="E192" s="63"/>
      <c r="F192" s="64">
        <f>F194+F197+F200+F203</f>
        <v>15399.759771716766</v>
      </c>
      <c r="G192" s="64">
        <f>G194+G197+G200+G203</f>
        <v>20572.035304267039</v>
      </c>
      <c r="H192" s="64">
        <f>H194+H197+H200+H203</f>
        <v>20572.035304267039</v>
      </c>
      <c r="I192" s="64">
        <f>I194+I197+I200+I203</f>
        <v>17917.579135974516</v>
      </c>
      <c r="J192" s="64">
        <f>J194+J197+J200+J203</f>
        <v>14334.063308779612</v>
      </c>
      <c r="L192" s="50"/>
      <c r="M192" s="50"/>
      <c r="N192" s="50"/>
      <c r="O192" s="50"/>
      <c r="P192" s="50"/>
    </row>
    <row r="193" spans="1:16" ht="15">
      <c r="A193" s="81">
        <v>1070</v>
      </c>
      <c r="B193" s="81"/>
      <c r="C193" s="36" t="s">
        <v>134</v>
      </c>
      <c r="D193" s="37"/>
      <c r="E193" s="37"/>
      <c r="F193" s="38">
        <f>F194</f>
        <v>5308.9123365850419</v>
      </c>
      <c r="G193" s="38">
        <f t="shared" ref="G193:J193" si="53">G194</f>
        <v>6636.1404207313026</v>
      </c>
      <c r="H193" s="38">
        <f t="shared" si="53"/>
        <v>6636.1404207313026</v>
      </c>
      <c r="I193" s="38">
        <f t="shared" si="53"/>
        <v>6636.1404207313026</v>
      </c>
      <c r="J193" s="38">
        <f t="shared" si="53"/>
        <v>6636.1404207313026</v>
      </c>
      <c r="L193" s="50"/>
      <c r="M193" s="50"/>
      <c r="N193" s="50"/>
      <c r="O193" s="50"/>
      <c r="P193" s="50"/>
    </row>
    <row r="194" spans="1:16" ht="19.5" customHeight="1">
      <c r="A194" s="65" t="s">
        <v>135</v>
      </c>
      <c r="B194" s="65"/>
      <c r="C194" s="40"/>
      <c r="D194" s="41" t="s">
        <v>136</v>
      </c>
      <c r="E194" s="41"/>
      <c r="F194" s="52">
        <f>SUM(F195)</f>
        <v>5308.9123365850419</v>
      </c>
      <c r="G194" s="52">
        <f>SUM(G195)</f>
        <v>6636.1404207313026</v>
      </c>
      <c r="H194" s="52">
        <f>SUM(H195)</f>
        <v>6636.1404207313026</v>
      </c>
      <c r="I194" s="42">
        <f>SUM(I195)</f>
        <v>6636.1404207313026</v>
      </c>
      <c r="J194" s="42">
        <f>SUM(J195)</f>
        <v>6636.1404207313026</v>
      </c>
      <c r="L194" s="50"/>
      <c r="M194" s="50"/>
      <c r="N194" s="50"/>
      <c r="O194" s="50"/>
      <c r="P194" s="50"/>
    </row>
    <row r="195" spans="1:16" ht="15">
      <c r="A195" s="10">
        <v>11</v>
      </c>
      <c r="D195" s="46">
        <v>37</v>
      </c>
      <c r="E195" s="47" t="s">
        <v>125</v>
      </c>
      <c r="F195" s="48">
        <v>5308.9123365850419</v>
      </c>
      <c r="G195" s="48">
        <v>6636.1404207313026</v>
      </c>
      <c r="H195" s="48">
        <v>6636.1404207313026</v>
      </c>
      <c r="I195" s="48">
        <v>6636.1404207313026</v>
      </c>
      <c r="J195" s="48">
        <v>6636.1404207313026</v>
      </c>
      <c r="L195" s="50"/>
      <c r="M195" s="50"/>
      <c r="N195" s="50"/>
      <c r="O195" s="50"/>
      <c r="P195" s="50"/>
    </row>
    <row r="196" spans="1:16" ht="15">
      <c r="A196" s="81">
        <v>1070</v>
      </c>
      <c r="B196" s="81"/>
      <c r="C196" s="36" t="s">
        <v>137</v>
      </c>
      <c r="D196" s="37"/>
      <c r="E196" s="37"/>
      <c r="F196" s="38">
        <f>F197</f>
        <v>6175.59227553255</v>
      </c>
      <c r="G196" s="38">
        <f t="shared" ref="G196:J196" si="54">G197</f>
        <v>9290.596589023824</v>
      </c>
      <c r="H196" s="38">
        <f t="shared" si="54"/>
        <v>9290.596589023824</v>
      </c>
      <c r="I196" s="38">
        <f t="shared" si="54"/>
        <v>6636.1404207313026</v>
      </c>
      <c r="J196" s="38">
        <f t="shared" si="54"/>
        <v>6636.1404207313026</v>
      </c>
      <c r="L196" s="50"/>
      <c r="M196" s="50"/>
      <c r="N196" s="50"/>
      <c r="O196" s="50"/>
      <c r="P196" s="50"/>
    </row>
    <row r="197" spans="1:16" ht="15" customHeight="1">
      <c r="A197" s="65" t="s">
        <v>138</v>
      </c>
      <c r="B197" s="65"/>
      <c r="C197" s="40"/>
      <c r="D197" s="51" t="s">
        <v>139</v>
      </c>
      <c r="E197" s="51"/>
      <c r="F197" s="52">
        <f>SUM(F198)</f>
        <v>6175.59227553255</v>
      </c>
      <c r="G197" s="52">
        <f>SUM(G198)</f>
        <v>9290.596589023824</v>
      </c>
      <c r="H197" s="52">
        <f>SUM(H198)</f>
        <v>9290.596589023824</v>
      </c>
      <c r="I197" s="42">
        <f>I198</f>
        <v>6636.1404207313026</v>
      </c>
      <c r="J197" s="42">
        <f>J198</f>
        <v>6636.1404207313026</v>
      </c>
      <c r="L197" s="50"/>
      <c r="M197" s="50"/>
      <c r="N197" s="50"/>
      <c r="O197" s="50"/>
      <c r="P197" s="50"/>
    </row>
    <row r="198" spans="1:16" ht="15">
      <c r="A198" s="10">
        <v>11</v>
      </c>
      <c r="D198" s="46">
        <v>37</v>
      </c>
      <c r="E198" s="47" t="s">
        <v>125</v>
      </c>
      <c r="F198" s="48">
        <v>6175.59227553255</v>
      </c>
      <c r="G198" s="48">
        <v>9290.596589023824</v>
      </c>
      <c r="H198" s="48">
        <v>9290.596589023824</v>
      </c>
      <c r="I198" s="48">
        <v>6636.1404207313026</v>
      </c>
      <c r="J198" s="48">
        <v>6636.1404207313026</v>
      </c>
      <c r="L198" s="50"/>
      <c r="M198" s="50"/>
      <c r="N198" s="50"/>
      <c r="O198" s="50"/>
      <c r="P198" s="50"/>
    </row>
    <row r="199" spans="1:16" ht="15">
      <c r="A199" s="81">
        <v>1090</v>
      </c>
      <c r="B199" s="81"/>
      <c r="C199" s="36" t="s">
        <v>140</v>
      </c>
      <c r="D199" s="37"/>
      <c r="E199" s="37"/>
      <c r="F199" s="38">
        <f>F200</f>
        <v>238.89972791824275</v>
      </c>
      <c r="G199" s="38">
        <f t="shared" ref="G199:J199" si="55">G200</f>
        <v>663.61404207313024</v>
      </c>
      <c r="H199" s="38">
        <f t="shared" si="55"/>
        <v>663.61404207313024</v>
      </c>
      <c r="I199" s="38">
        <f t="shared" si="55"/>
        <v>663.61404207313024</v>
      </c>
      <c r="J199" s="38">
        <f t="shared" si="55"/>
        <v>663.61404207313024</v>
      </c>
      <c r="L199" s="50"/>
      <c r="M199" s="50"/>
      <c r="N199" s="50"/>
      <c r="O199" s="50"/>
      <c r="P199" s="50"/>
    </row>
    <row r="200" spans="1:16" ht="15">
      <c r="A200" s="65" t="s">
        <v>141</v>
      </c>
      <c r="B200" s="65"/>
      <c r="C200" s="40"/>
      <c r="D200" s="51" t="s">
        <v>142</v>
      </c>
      <c r="E200" s="51"/>
      <c r="F200" s="52">
        <f>SUM(F201)</f>
        <v>238.89972791824275</v>
      </c>
      <c r="G200" s="52">
        <f>SUM(G201)</f>
        <v>663.61404207313024</v>
      </c>
      <c r="H200" s="52">
        <f>SUM(H201)</f>
        <v>663.61404207313024</v>
      </c>
      <c r="I200" s="42">
        <f>I201</f>
        <v>663.61404207313024</v>
      </c>
      <c r="J200" s="42">
        <f>J201</f>
        <v>663.61404207313024</v>
      </c>
      <c r="L200" s="50"/>
      <c r="M200" s="50"/>
      <c r="N200" s="50"/>
      <c r="O200" s="50"/>
      <c r="P200" s="50"/>
    </row>
    <row r="201" spans="1:16" ht="15">
      <c r="A201" s="10">
        <v>11</v>
      </c>
      <c r="D201" s="46">
        <v>38</v>
      </c>
      <c r="E201" s="47" t="s">
        <v>35</v>
      </c>
      <c r="F201" s="48">
        <v>238.89972791824275</v>
      </c>
      <c r="G201" s="48">
        <v>663.61404207313024</v>
      </c>
      <c r="H201" s="48">
        <v>663.61404207313024</v>
      </c>
      <c r="I201" s="48">
        <v>663.61404207313024</v>
      </c>
      <c r="J201" s="48">
        <v>663.61404207313024</v>
      </c>
      <c r="L201" s="50"/>
      <c r="M201" s="50"/>
      <c r="N201" s="50"/>
      <c r="O201" s="50"/>
      <c r="P201" s="50"/>
    </row>
    <row r="202" spans="1:16" s="49" customFormat="1" ht="15">
      <c r="A202" s="81">
        <v>1090</v>
      </c>
      <c r="B202" s="81"/>
      <c r="C202" s="36" t="s">
        <v>140</v>
      </c>
      <c r="D202" s="37"/>
      <c r="E202" s="37"/>
      <c r="F202" s="38">
        <f>F203</f>
        <v>3676.3554316809341</v>
      </c>
      <c r="G202" s="38">
        <f t="shared" ref="G202:J202" si="56">G203</f>
        <v>3981.6842524387812</v>
      </c>
      <c r="H202" s="38">
        <f t="shared" si="56"/>
        <v>3981.6842524387812</v>
      </c>
      <c r="I202" s="38">
        <f t="shared" si="56"/>
        <v>3981.6842524387812</v>
      </c>
      <c r="J202" s="38">
        <f t="shared" si="56"/>
        <v>398.16842524387812</v>
      </c>
      <c r="L202" s="50"/>
      <c r="M202" s="50"/>
      <c r="N202" s="50"/>
      <c r="O202" s="50"/>
      <c r="P202" s="50"/>
    </row>
    <row r="203" spans="1:16" ht="15">
      <c r="A203" s="65" t="s">
        <v>141</v>
      </c>
      <c r="B203" s="65"/>
      <c r="C203" s="40"/>
      <c r="D203" s="57" t="s">
        <v>143</v>
      </c>
      <c r="E203" s="57"/>
      <c r="F203" s="52">
        <f>SUM(F204)</f>
        <v>3676.3554316809341</v>
      </c>
      <c r="G203" s="52">
        <f>SUM(G204)</f>
        <v>3981.6842524387812</v>
      </c>
      <c r="H203" s="52">
        <f>SUM(H204)</f>
        <v>3981.6842524387812</v>
      </c>
      <c r="I203" s="52">
        <f>SUM(I204:I204)</f>
        <v>3981.6842524387812</v>
      </c>
      <c r="J203" s="52">
        <f>SUM(J204:J204)</f>
        <v>398.16842524387812</v>
      </c>
      <c r="L203" s="50"/>
      <c r="M203" s="50"/>
      <c r="N203" s="50"/>
      <c r="O203" s="50"/>
      <c r="P203" s="50"/>
    </row>
    <row r="204" spans="1:16" s="49" customFormat="1" ht="15">
      <c r="A204" s="43">
        <v>11</v>
      </c>
      <c r="B204" s="44"/>
      <c r="C204" s="45"/>
      <c r="D204" s="46">
        <v>37</v>
      </c>
      <c r="E204" s="47" t="s">
        <v>125</v>
      </c>
      <c r="F204" s="48">
        <v>3676.3554316809341</v>
      </c>
      <c r="G204" s="48">
        <v>3981.6842524387812</v>
      </c>
      <c r="H204" s="48">
        <v>3981.6842524387812</v>
      </c>
      <c r="I204" s="48">
        <v>3981.6842524387812</v>
      </c>
      <c r="J204" s="48">
        <v>398.16842524387812</v>
      </c>
      <c r="L204" s="50"/>
      <c r="M204" s="50"/>
      <c r="N204" s="50"/>
      <c r="O204" s="50"/>
      <c r="P204" s="50"/>
    </row>
    <row r="205" spans="1:16">
      <c r="A205" s="82"/>
      <c r="B205" s="83"/>
      <c r="C205" s="84"/>
      <c r="D205" s="85"/>
      <c r="E205" s="86" t="s">
        <v>144</v>
      </c>
      <c r="F205" s="87">
        <f>F192+F187+F180+F152+F134+F120+F101+F93+F84+F63+F44+F9</f>
        <v>481587.43380449922</v>
      </c>
      <c r="G205" s="87">
        <f>G192+G187+G180+G152+G134+G120+G101+G93+G84+G63+G44+G9</f>
        <v>639821.47587762959</v>
      </c>
      <c r="H205" s="87">
        <f>H192+H187+H180+H152+H134+H120+H101+H93+H84+H63+H44+H9</f>
        <v>680611.2795732962</v>
      </c>
      <c r="I205" s="87">
        <f>I192+I187+I180+I152+I134+I120+I101+I93+I84+I63+I44+I9</f>
        <v>444452.41762529028</v>
      </c>
      <c r="J205" s="87">
        <f>J192+J187+J180+J152+J134+J120+J101+J93+J84+J63+J44+J9</f>
        <v>369642.18419281149</v>
      </c>
      <c r="L205" s="50"/>
      <c r="M205" s="50"/>
      <c r="N205" s="50"/>
      <c r="O205" s="50"/>
      <c r="P205" s="50"/>
    </row>
  </sheetData>
  <mergeCells count="230">
    <mergeCell ref="A200:B200"/>
    <mergeCell ref="D200:E200"/>
    <mergeCell ref="A202:B202"/>
    <mergeCell ref="C202:E202"/>
    <mergeCell ref="A203:B203"/>
    <mergeCell ref="D203:E203"/>
    <mergeCell ref="A196:B196"/>
    <mergeCell ref="C196:E196"/>
    <mergeCell ref="A197:B197"/>
    <mergeCell ref="D197:E197"/>
    <mergeCell ref="A199:B199"/>
    <mergeCell ref="C199:E199"/>
    <mergeCell ref="A189:B189"/>
    <mergeCell ref="D189:E189"/>
    <mergeCell ref="A193:B193"/>
    <mergeCell ref="C193:E193"/>
    <mergeCell ref="A194:B194"/>
    <mergeCell ref="D194:E194"/>
    <mergeCell ref="A184:B184"/>
    <mergeCell ref="C184:E184"/>
    <mergeCell ref="A185:B185"/>
    <mergeCell ref="D185:E185"/>
    <mergeCell ref="A188:B188"/>
    <mergeCell ref="C188:E188"/>
    <mergeCell ref="A178:B178"/>
    <mergeCell ref="D178:E178"/>
    <mergeCell ref="C180:E180"/>
    <mergeCell ref="A181:B181"/>
    <mergeCell ref="C181:E181"/>
    <mergeCell ref="A182:B182"/>
    <mergeCell ref="D182:E182"/>
    <mergeCell ref="A174:B174"/>
    <mergeCell ref="C174:E174"/>
    <mergeCell ref="A175:B175"/>
    <mergeCell ref="D175:E175"/>
    <mergeCell ref="A177:B177"/>
    <mergeCell ref="C177:E177"/>
    <mergeCell ref="A168:B168"/>
    <mergeCell ref="D168:E168"/>
    <mergeCell ref="A170:B170"/>
    <mergeCell ref="C170:E170"/>
    <mergeCell ref="A171:B171"/>
    <mergeCell ref="D171:E171"/>
    <mergeCell ref="A164:B164"/>
    <mergeCell ref="C164:E164"/>
    <mergeCell ref="A165:B165"/>
    <mergeCell ref="D165:E165"/>
    <mergeCell ref="A167:B167"/>
    <mergeCell ref="C167:E167"/>
    <mergeCell ref="A158:B158"/>
    <mergeCell ref="D158:E158"/>
    <mergeCell ref="A161:B161"/>
    <mergeCell ref="C161:E161"/>
    <mergeCell ref="A162:B162"/>
    <mergeCell ref="D162:E162"/>
    <mergeCell ref="C152:E152"/>
    <mergeCell ref="A153:B153"/>
    <mergeCell ref="C153:E153"/>
    <mergeCell ref="A154:B154"/>
    <mergeCell ref="D154:E154"/>
    <mergeCell ref="A157:B157"/>
    <mergeCell ref="C157:E157"/>
    <mergeCell ref="A145:B145"/>
    <mergeCell ref="D145:E145"/>
    <mergeCell ref="A149:B149"/>
    <mergeCell ref="C149:E149"/>
    <mergeCell ref="A150:B150"/>
    <mergeCell ref="D150:E150"/>
    <mergeCell ref="A141:B141"/>
    <mergeCell ref="C141:E141"/>
    <mergeCell ref="A142:B142"/>
    <mergeCell ref="D142:E142"/>
    <mergeCell ref="A144:B144"/>
    <mergeCell ref="C144:E144"/>
    <mergeCell ref="A136:B136"/>
    <mergeCell ref="D136:E136"/>
    <mergeCell ref="A138:B138"/>
    <mergeCell ref="C138:E138"/>
    <mergeCell ref="A139:B139"/>
    <mergeCell ref="D139:E139"/>
    <mergeCell ref="A130:B130"/>
    <mergeCell ref="C130:E130"/>
    <mergeCell ref="A131:B131"/>
    <mergeCell ref="D131:E131"/>
    <mergeCell ref="C134:E134"/>
    <mergeCell ref="A135:B135"/>
    <mergeCell ref="C135:E135"/>
    <mergeCell ref="A125:B125"/>
    <mergeCell ref="D125:E125"/>
    <mergeCell ref="A127:B127"/>
    <mergeCell ref="C127:E127"/>
    <mergeCell ref="A128:B128"/>
    <mergeCell ref="D128:E128"/>
    <mergeCell ref="C120:E120"/>
    <mergeCell ref="A121:B121"/>
    <mergeCell ref="C121:E121"/>
    <mergeCell ref="A122:B122"/>
    <mergeCell ref="D122:E122"/>
    <mergeCell ref="A124:B124"/>
    <mergeCell ref="C124:E124"/>
    <mergeCell ref="A115:B115"/>
    <mergeCell ref="D115:E115"/>
    <mergeCell ref="A117:B117"/>
    <mergeCell ref="C117:E117"/>
    <mergeCell ref="A118:B118"/>
    <mergeCell ref="D118:E118"/>
    <mergeCell ref="A111:B111"/>
    <mergeCell ref="C111:E111"/>
    <mergeCell ref="A112:B112"/>
    <mergeCell ref="D112:E112"/>
    <mergeCell ref="A114:B114"/>
    <mergeCell ref="C114:E114"/>
    <mergeCell ref="A106:B106"/>
    <mergeCell ref="D106:E106"/>
    <mergeCell ref="A108:B108"/>
    <mergeCell ref="C108:E108"/>
    <mergeCell ref="A109:B109"/>
    <mergeCell ref="D109:E109"/>
    <mergeCell ref="A99:B99"/>
    <mergeCell ref="D99:E99"/>
    <mergeCell ref="C101:E101"/>
    <mergeCell ref="A102:B102"/>
    <mergeCell ref="C102:E102"/>
    <mergeCell ref="A103:B103"/>
    <mergeCell ref="D103:E103"/>
    <mergeCell ref="C93:E93"/>
    <mergeCell ref="A94:B94"/>
    <mergeCell ref="C94:E94"/>
    <mergeCell ref="A95:B95"/>
    <mergeCell ref="D95:E95"/>
    <mergeCell ref="A97:B97"/>
    <mergeCell ref="D97:E97"/>
    <mergeCell ref="A86:B86"/>
    <mergeCell ref="D86:E86"/>
    <mergeCell ref="A88:B88"/>
    <mergeCell ref="C88:E88"/>
    <mergeCell ref="A89:B89"/>
    <mergeCell ref="D89:E89"/>
    <mergeCell ref="A79:B79"/>
    <mergeCell ref="C79:E79"/>
    <mergeCell ref="A80:B80"/>
    <mergeCell ref="D80:E80"/>
    <mergeCell ref="C84:E84"/>
    <mergeCell ref="A85:B85"/>
    <mergeCell ref="C85:E85"/>
    <mergeCell ref="A72:B72"/>
    <mergeCell ref="D72:E72"/>
    <mergeCell ref="A75:B75"/>
    <mergeCell ref="C75:E75"/>
    <mergeCell ref="A76:B76"/>
    <mergeCell ref="D76:E76"/>
    <mergeCell ref="A68:B68"/>
    <mergeCell ref="C68:E68"/>
    <mergeCell ref="A69:B69"/>
    <mergeCell ref="D69:E69"/>
    <mergeCell ref="A71:B71"/>
    <mergeCell ref="C71:E71"/>
    <mergeCell ref="A61:B61"/>
    <mergeCell ref="D61:E61"/>
    <mergeCell ref="C63:E63"/>
    <mergeCell ref="A64:B64"/>
    <mergeCell ref="C64:E64"/>
    <mergeCell ref="A65:B65"/>
    <mergeCell ref="D65:E65"/>
    <mergeCell ref="A57:B57"/>
    <mergeCell ref="C57:E57"/>
    <mergeCell ref="A58:B58"/>
    <mergeCell ref="D58:E58"/>
    <mergeCell ref="A60:B60"/>
    <mergeCell ref="C60:E60"/>
    <mergeCell ref="A52:B52"/>
    <mergeCell ref="D52:E52"/>
    <mergeCell ref="A54:B54"/>
    <mergeCell ref="C54:E54"/>
    <mergeCell ref="A55:B55"/>
    <mergeCell ref="D55:E55"/>
    <mergeCell ref="A48:B48"/>
    <mergeCell ref="C48:E48"/>
    <mergeCell ref="A49:B49"/>
    <mergeCell ref="D49:E49"/>
    <mergeCell ref="A51:B51"/>
    <mergeCell ref="C51:E51"/>
    <mergeCell ref="A42:B42"/>
    <mergeCell ref="D42:E42"/>
    <mergeCell ref="A44:B44"/>
    <mergeCell ref="A45:B45"/>
    <mergeCell ref="C45:E45"/>
    <mergeCell ref="A46:B46"/>
    <mergeCell ref="A38:B38"/>
    <mergeCell ref="C38:E38"/>
    <mergeCell ref="A39:B39"/>
    <mergeCell ref="D39:E39"/>
    <mergeCell ref="A41:B41"/>
    <mergeCell ref="C41:E41"/>
    <mergeCell ref="A33:B33"/>
    <mergeCell ref="C33:E33"/>
    <mergeCell ref="A35:B35"/>
    <mergeCell ref="C35:E35"/>
    <mergeCell ref="A36:B36"/>
    <mergeCell ref="D36:E36"/>
    <mergeCell ref="A27:B27"/>
    <mergeCell ref="D27:E27"/>
    <mergeCell ref="A29:B29"/>
    <mergeCell ref="D29:E29"/>
    <mergeCell ref="A32:B32"/>
    <mergeCell ref="C32:E32"/>
    <mergeCell ref="A23:B23"/>
    <mergeCell ref="C23:E23"/>
    <mergeCell ref="A24:B24"/>
    <mergeCell ref="D24:E24"/>
    <mergeCell ref="A26:B26"/>
    <mergeCell ref="C26:E26"/>
    <mergeCell ref="A16:B16"/>
    <mergeCell ref="D16:E16"/>
    <mergeCell ref="A20:B20"/>
    <mergeCell ref="C20:E20"/>
    <mergeCell ref="A21:B21"/>
    <mergeCell ref="D21:E21"/>
    <mergeCell ref="A10:B10"/>
    <mergeCell ref="C10:E10"/>
    <mergeCell ref="A11:B11"/>
    <mergeCell ref="D11:E11"/>
    <mergeCell ref="A15:B15"/>
    <mergeCell ref="C15:E15"/>
    <mergeCell ref="A1:J1"/>
    <mergeCell ref="A2:C2"/>
    <mergeCell ref="A3:J3"/>
    <mergeCell ref="A6:B6"/>
    <mergeCell ref="A9:B9"/>
    <mergeCell ref="C9:E9"/>
  </mergeCells>
  <pageMargins left="0.19685039370078741" right="0.19685039370078741" top="0.55118110236220474" bottom="0.55118110236220474" header="0.31496062992125984" footer="0.31496062992125984"/>
  <pageSetup paperSize="9" orientation="landscape" horizontalDpi="300" verticalDpi="300" r:id="rId1"/>
  <headerFooter alignWithMargins="0">
    <oddFooter>&amp;C&amp;"Calibri,Italic"&amp;8&amp;P/&amp;N&amp;R&amp;"Calibri,Italic"&amp;8Općina Zadvarje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2023</vt:lpstr>
      <vt:lpstr>'PLAN 2023'!Ispis_naslova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2023-01-05T08:08:06Z</dcterms:created>
  <dcterms:modified xsi:type="dcterms:W3CDTF">2023-01-05T08:09:23Z</dcterms:modified>
</cp:coreProperties>
</file>