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 Račun prihoda i rashod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<sst xmlns="http://schemas.openxmlformats.org/spreadsheetml/2006/main" count="44" uniqueCount="36">
  <si>
    <t>PRORAČUN OPĆINE ZADVARJE ZA 2024. I PROJEKCIJA ZA 2025. I 2026. GODINU</t>
  </si>
  <si>
    <t>I. OPĆI DIO</t>
  </si>
  <si>
    <t xml:space="preserve">A. RAČUN PRIHODA I RASHODA </t>
  </si>
  <si>
    <t>PRIHODI POSLOVANJA PREMA EKONOMSKOJ KLASIFIKACIJI</t>
  </si>
  <si>
    <t>Razred</t>
  </si>
  <si>
    <t>Skupina</t>
  </si>
  <si>
    <t>Naziv prihoda</t>
  </si>
  <si>
    <t>Izvršenje 2022.</t>
  </si>
  <si>
    <t>Plan 2023.</t>
  </si>
  <si>
    <t>Proračun za 2024.</t>
  </si>
  <si>
    <t>Projekcija proračuna
za 2025.</t>
  </si>
  <si>
    <t>Projekcija proračuna
za 2026.</t>
  </si>
  <si>
    <t>PRIHODI UKUPNO</t>
  </si>
  <si>
    <t>Prihodi poslovanja</t>
  </si>
  <si>
    <t>Prihodi od poreza</t>
  </si>
  <si>
    <t>Pomoći iz inozemstva (darovnice) i od subjekata unutar opće države</t>
  </si>
  <si>
    <t>Prihodi od imovine</t>
  </si>
  <si>
    <t>Prihodi od upravnih i administrativnih pristojbi, pristojbi po posebnim propisima i naknada</t>
  </si>
  <si>
    <t>Prihodi od prodaje proizvoda i robe te pruženih usluga i prihodi od donacija</t>
  </si>
  <si>
    <t>Kazne, upravne mjere i ostali prihodi</t>
  </si>
  <si>
    <t>Prihodi od prodaje nefinancijske imovine</t>
  </si>
  <si>
    <t>Prihodi od prodaje neproizvedene dugotrajne imovine</t>
  </si>
  <si>
    <t>Prihodi od prodaje proizvedene dugotrajne imovine</t>
  </si>
  <si>
    <t>RASHODI POSLOVANJA PREMA EKONOMSKOJ KLASIFIKACIJI</t>
  </si>
  <si>
    <t>Naziv rashoda</t>
  </si>
  <si>
    <t>RASHODI UKUPNO</t>
  </si>
  <si>
    <t>Rashodi poslovanja</t>
  </si>
  <si>
    <t>Rashodi za zaposlene</t>
  </si>
  <si>
    <t>Materijalni rashodi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</si>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</sst>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€-1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1" applyNumberFormat="0" applyFont="0" applyAlignment="0" applyProtection="0"/>
    <xf numFmtId="0" fontId="34" fillId="22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4" applyNumberFormat="0" applyAlignment="0" applyProtection="0"/>
    <xf numFmtId="0" fontId="36" fillId="29" borderId="5" applyNumberFormat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23" fillId="31" borderId="11" applyNumberFormat="0" applyProtection="0">
      <alignment vertical="center"/>
    </xf>
    <xf numFmtId="0" fontId="28" fillId="31" borderId="11" applyNumberFormat="0" applyProtection="0">
      <alignment vertical="center"/>
    </xf>
    <xf numFmtId="0" fontId="23" fillId="31" borderId="11" applyNumberFormat="0" applyProtection="0">
      <alignment horizontal="left" vertical="center" indent="1"/>
    </xf>
    <xf numFmtId="0" fontId="23" fillId="31" borderId="11" applyNumberFormat="0" applyProtection="0">
      <alignment horizontal="left" vertical="top" indent="1"/>
    </xf>
    <xf numFmtId="0" fontId="23" fillId="34" borderId="0" applyNumberFormat="0" applyProtection="0">
      <alignment horizontal="left" vertical="center" indent="1"/>
    </xf>
    <xf numFmtId="0" fontId="21" fillId="20" borderId="11" applyNumberFormat="0" applyProtection="0">
      <alignment horizontal="right" vertical="center"/>
    </xf>
    <xf numFmtId="0" fontId="21" fillId="35" borderId="11" applyNumberFormat="0" applyProtection="0">
      <alignment horizontal="right" vertical="center"/>
    </xf>
    <xf numFmtId="0" fontId="21" fillId="36" borderId="11" applyNumberFormat="0" applyProtection="0">
      <alignment horizontal="right" vertical="center"/>
    </xf>
    <xf numFmtId="0" fontId="21" fillId="37" borderId="11" applyNumberFormat="0" applyProtection="0">
      <alignment horizontal="right" vertical="center"/>
    </xf>
    <xf numFmtId="0" fontId="21" fillId="38" borderId="11" applyNumberFormat="0" applyProtection="0">
      <alignment horizontal="right" vertical="center"/>
    </xf>
    <xf numFmtId="0" fontId="21" fillId="39" borderId="11" applyNumberFormat="0" applyProtection="0">
      <alignment horizontal="right" vertical="center"/>
    </xf>
    <xf numFmtId="0" fontId="21" fillId="40" borderId="11" applyNumberFormat="0" applyProtection="0">
      <alignment horizontal="right" vertical="center"/>
    </xf>
    <xf numFmtId="0" fontId="21" fillId="41" borderId="11" applyNumberFormat="0" applyProtection="0">
      <alignment horizontal="right" vertical="center"/>
    </xf>
    <xf numFmtId="0" fontId="21" fillId="42" borderId="11" applyNumberFormat="0" applyProtection="0">
      <alignment horizontal="right" vertical="center"/>
    </xf>
    <xf numFmtId="0" fontId="23" fillId="43" borderId="12" applyNumberFormat="0" applyProtection="0">
      <alignment horizontal="left" vertical="center" indent="1"/>
    </xf>
    <xf numFmtId="0" fontId="21" fillId="44" borderId="0" applyNumberFormat="0" applyProtection="0">
      <alignment horizontal="left" vertical="center" indent="1"/>
    </xf>
    <xf numFmtId="0" fontId="18" fillId="45" borderId="0" applyNumberFormat="0" applyProtection="0">
      <alignment horizontal="left" vertical="center" indent="1"/>
    </xf>
    <xf numFmtId="0" fontId="23" fillId="34" borderId="11" applyNumberFormat="0" applyProtection="0">
      <alignment horizontal="center" vertical="top"/>
    </xf>
    <xf numFmtId="0" fontId="21" fillId="44" borderId="0" applyNumberFormat="0" applyProtection="0">
      <alignment horizontal="left" vertical="center" indent="1"/>
    </xf>
    <xf numFmtId="0" fontId="21" fillId="34" borderId="0" applyNumberFormat="0" applyProtection="0">
      <alignment horizontal="left" vertical="center" indent="1"/>
    </xf>
    <xf numFmtId="0" fontId="24" fillId="45" borderId="11" applyNumberFormat="0" applyProtection="0">
      <alignment horizontal="left" vertical="center" indent="1"/>
    </xf>
    <xf numFmtId="0" fontId="24" fillId="45" borderId="11" applyNumberFormat="0" applyProtection="0">
      <alignment horizontal="left" vertical="top" indent="1"/>
    </xf>
    <xf numFmtId="0" fontId="24" fillId="34" borderId="11" applyNumberFormat="0" applyProtection="0">
      <alignment horizontal="left" vertical="center" indent="1"/>
    </xf>
    <xf numFmtId="0" fontId="25" fillId="34" borderId="11" applyNumberFormat="0" applyProtection="0">
      <alignment horizontal="left" vertical="top" indent="1"/>
    </xf>
    <xf numFmtId="0" fontId="25" fillId="46" borderId="11" applyNumberFormat="0" applyProtection="0">
      <alignment horizontal="left" vertical="center" indent="1"/>
    </xf>
    <xf numFmtId="0" fontId="25" fillId="46" borderId="11" applyNumberFormat="0" applyProtection="0">
      <alignment horizontal="left" vertical="top" indent="1"/>
    </xf>
    <xf numFmtId="0" fontId="25" fillId="44" borderId="11" applyNumberFormat="0" applyProtection="0">
      <alignment horizontal="left" vertical="center" indent="1"/>
    </xf>
    <xf numFmtId="0" fontId="25" fillId="44" borderId="11" applyNumberFormat="0" applyProtection="0">
      <alignment horizontal="left" vertical="top" indent="1"/>
    </xf>
    <xf numFmtId="0" fontId="21" fillId="47" borderId="11" applyNumberFormat="0" applyProtection="0">
      <alignment vertical="center"/>
    </xf>
    <xf numFmtId="0" fontId="29" fillId="47" borderId="11" applyNumberFormat="0" applyProtection="0">
      <alignment vertical="center"/>
    </xf>
    <xf numFmtId="0" fontId="21" fillId="47" borderId="11" applyNumberFormat="0" applyProtection="0">
      <alignment horizontal="left" vertical="center" indent="1"/>
    </xf>
    <xf numFmtId="0" fontId="21" fillId="47" borderId="11" applyNumberFormat="0" applyProtection="0">
      <alignment horizontal="left" vertical="top" indent="1"/>
    </xf>
    <xf numFmtId="0" fontId="30" fillId="44" borderId="11" applyNumberFormat="0" applyProtection="0">
      <alignment horizontal="right" vertical="center"/>
    </xf>
    <xf numFmtId="0" fontId="29" fillId="44" borderId="11" applyNumberFormat="0" applyProtection="0">
      <alignment horizontal="right" vertical="center"/>
    </xf>
    <xf numFmtId="0" fontId="21" fillId="34" borderId="11" applyNumberFormat="0" applyProtection="0">
      <alignment horizontal="left" vertical="center" indent="1"/>
    </xf>
    <xf numFmtId="0" fontId="23" fillId="34" borderId="11" applyNumberFormat="0" applyProtection="0">
      <alignment horizontal="center" vertical="top" wrapText="1"/>
    </xf>
    <xf numFmtId="0" fontId="31" fillId="48" borderId="0" applyNumberFormat="0" applyProtection="0">
      <alignment horizontal="left" vertical="center" indent="1"/>
    </xf>
    <xf numFmtId="0" fontId="32" fillId="44" borderId="11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4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51" fillId="0" borderId="0" xfId="0" applyFont="1" applyAlignment="1">
      <alignment wrapText="1"/>
    </xf>
    <xf numFmtId="0" fontId="51" fillId="0" borderId="0" xfId="0" applyFont="1" applyAlignment="1">
      <alignment vertical="center" wrapText="1"/>
    </xf>
    <xf numFmtId="0" fontId="23" fillId="50" borderId="14" xfId="0" applyNumberFormat="1" applyFont="1" applyFill="1" applyBorder="1" applyAlignment="1" applyProtection="1">
      <alignment horizontal="center" vertical="center" wrapText="1"/>
      <protection/>
    </xf>
    <xf numFmtId="0" fontId="23" fillId="5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left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51" borderId="14" xfId="0" applyNumberFormat="1" applyFont="1" applyFill="1" applyBorder="1" applyAlignment="1" applyProtection="1">
      <alignment horizontal="left" vertical="center" wrapText="1"/>
      <protection/>
    </xf>
    <xf numFmtId="164" fontId="23" fillId="51" borderId="15" xfId="0" applyNumberFormat="1" applyFont="1" applyFill="1" applyBorder="1" applyAlignment="1">
      <alignment horizontal="right" vertical="center"/>
    </xf>
    <xf numFmtId="0" fontId="25" fillId="51" borderId="14" xfId="0" applyNumberFormat="1" applyFont="1" applyFill="1" applyBorder="1" applyAlignment="1" applyProtection="1">
      <alignment horizontal="left" vertical="center" wrapText="1"/>
      <protection/>
    </xf>
    <xf numFmtId="164" fontId="21" fillId="51" borderId="15" xfId="0" applyNumberFormat="1" applyFont="1" applyFill="1" applyBorder="1" applyAlignment="1">
      <alignment horizontal="right" vertical="center"/>
    </xf>
    <xf numFmtId="0" fontId="25" fillId="51" borderId="14" xfId="0" applyFont="1" applyFill="1" applyBorder="1" applyAlignment="1" quotePrefix="1">
      <alignment horizontal="left" vertical="center"/>
    </xf>
    <xf numFmtId="0" fontId="24" fillId="51" borderId="14" xfId="0" applyFont="1" applyFill="1" applyBorder="1" applyAlignment="1">
      <alignment horizontal="left" vertical="center"/>
    </xf>
    <xf numFmtId="0" fontId="24" fillId="51" borderId="14" xfId="0" applyNumberFormat="1" applyFont="1" applyFill="1" applyBorder="1" applyAlignment="1" applyProtection="1">
      <alignment horizontal="left" vertical="center"/>
      <protection/>
    </xf>
    <xf numFmtId="0" fontId="24" fillId="51" borderId="14" xfId="0" applyNumberFormat="1" applyFont="1" applyFill="1" applyBorder="1" applyAlignment="1" applyProtection="1">
      <alignment vertical="center" wrapText="1"/>
      <protection/>
    </xf>
    <xf numFmtId="0" fontId="25" fillId="51" borderId="14" xfId="0" applyNumberFormat="1" applyFont="1" applyFill="1" applyBorder="1" applyAlignment="1" applyProtection="1">
      <alignment vertical="center" wrapText="1"/>
      <protection/>
    </xf>
    <xf numFmtId="164" fontId="21" fillId="51" borderId="14" xfId="0" applyNumberFormat="1" applyFont="1" applyFill="1" applyBorder="1" applyAlignment="1">
      <alignment horizontal="right" vertical="center"/>
    </xf>
    <xf numFmtId="164" fontId="21" fillId="51" borderId="14" xfId="0" applyNumberFormat="1" applyFont="1" applyFill="1" applyBorder="1" applyAlignment="1" applyProtection="1">
      <alignment horizontal="right" vertical="center" wrapText="1"/>
      <protection/>
    </xf>
    <xf numFmtId="0" fontId="26" fillId="51" borderId="14" xfId="0" applyFont="1" applyFill="1" applyBorder="1" applyAlignment="1">
      <alignment horizontal="left" vertical="center"/>
    </xf>
    <xf numFmtId="164" fontId="0" fillId="0" borderId="0" xfId="0" applyNumberFormat="1" applyAlignment="1">
      <alignment/>
    </xf>
  </cellXfs>
  <cellStyles count="14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Heading 1 1" xfId="36"/>
    <cellStyle name="Heading 2 1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 1" xfId="52"/>
    <cellStyle name="Neutralno" xfId="53"/>
    <cellStyle name="Normal_REBALANS CERNA1" xfId="54"/>
    <cellStyle name="Obično 10" xfId="55"/>
    <cellStyle name="Obično 11" xfId="56"/>
    <cellStyle name="Obično 13" xfId="57"/>
    <cellStyle name="Obično 15" xfId="58"/>
    <cellStyle name="Obično 17" xfId="59"/>
    <cellStyle name="Obično 2" xfId="60"/>
    <cellStyle name="Obično 20" xfId="61"/>
    <cellStyle name="Obično 21" xfId="62"/>
    <cellStyle name="Obično 23" xfId="63"/>
    <cellStyle name="Obično 24" xfId="64"/>
    <cellStyle name="Obično 26" xfId="65"/>
    <cellStyle name="Obično 28" xfId="66"/>
    <cellStyle name="Obično 3" xfId="67"/>
    <cellStyle name="Obično 31" xfId="68"/>
    <cellStyle name="Obično 34" xfId="69"/>
    <cellStyle name="Obično 35" xfId="70"/>
    <cellStyle name="Obično 36" xfId="71"/>
    <cellStyle name="Obično 37" xfId="72"/>
    <cellStyle name="Obično 40" xfId="73"/>
    <cellStyle name="Obično 42" xfId="74"/>
    <cellStyle name="Obično 44" xfId="75"/>
    <cellStyle name="Obično 46" xfId="76"/>
    <cellStyle name="Obično 48" xfId="77"/>
    <cellStyle name="Obično 5" xfId="78"/>
    <cellStyle name="Obično 50" xfId="79"/>
    <cellStyle name="Obično 52" xfId="80"/>
    <cellStyle name="Obično 54" xfId="81"/>
    <cellStyle name="Obično 56" xfId="82"/>
    <cellStyle name="Obično 58" xfId="83"/>
    <cellStyle name="Obično 6" xfId="84"/>
    <cellStyle name="Obično 60" xfId="85"/>
    <cellStyle name="Obično 62" xfId="86"/>
    <cellStyle name="Obično 64" xfId="87"/>
    <cellStyle name="Obično 66" xfId="88"/>
    <cellStyle name="Obično 68" xfId="89"/>
    <cellStyle name="Obično 70" xfId="90"/>
    <cellStyle name="Obično 72" xfId="91"/>
    <cellStyle name="Obično 74" xfId="92"/>
    <cellStyle name="Obično 76" xfId="93"/>
    <cellStyle name="Obično 77" xfId="94"/>
    <cellStyle name="Obično 79" xfId="95"/>
    <cellStyle name="Obično 80" xfId="96"/>
    <cellStyle name="Obično 83" xfId="97"/>
    <cellStyle name="Obično 84" xfId="98"/>
    <cellStyle name="Obično 85" xfId="99"/>
    <cellStyle name="Obično 86" xfId="100"/>
    <cellStyle name="Obično 87" xfId="101"/>
    <cellStyle name="Obično 88" xfId="102"/>
    <cellStyle name="Obično 89" xfId="103"/>
    <cellStyle name="Obično 9" xfId="104"/>
    <cellStyle name="Obično 90" xfId="105"/>
    <cellStyle name="Obično 91" xfId="106"/>
    <cellStyle name="Percent" xfId="107"/>
    <cellStyle name="Povezana ćelija" xfId="108"/>
    <cellStyle name="Provjera ćelije" xfId="109"/>
    <cellStyle name="SAPBEXaggData" xfId="110"/>
    <cellStyle name="SAPBEXaggDataEmph" xfId="111"/>
    <cellStyle name="SAPBEXaggItem" xfId="112"/>
    <cellStyle name="SAPBEXaggItemX" xfId="113"/>
    <cellStyle name="SAPBEXchaText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tem" xfId="125"/>
    <cellStyle name="SAPBEXfilterText" xfId="126"/>
    <cellStyle name="SAPBEXformats" xfId="127"/>
    <cellStyle name="SAPBEXheaderItem" xfId="128"/>
    <cellStyle name="SAPBEXheaderText" xfId="129"/>
    <cellStyle name="SAPBEXHLevel0" xfId="130"/>
    <cellStyle name="SAPBEXHLevel0X" xfId="131"/>
    <cellStyle name="SAPBEXHLevel1" xfId="132"/>
    <cellStyle name="SAPBEXHLevel1X" xfId="133"/>
    <cellStyle name="SAPBEXHLevel2" xfId="134"/>
    <cellStyle name="SAPBEXHLevel2X" xfId="135"/>
    <cellStyle name="SAPBEXHLevel3" xfId="136"/>
    <cellStyle name="SAPBEXHLevel3X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Tekst objašnjenja" xfId="148"/>
    <cellStyle name="Tekst upozorenja" xfId="149"/>
    <cellStyle name="Ukupni zbroj" xfId="150"/>
    <cellStyle name="Unos" xfId="151"/>
    <cellStyle name="Currency" xfId="152"/>
    <cellStyle name="Currency [0]" xfId="153"/>
    <cellStyle name="Comma" xfId="154"/>
    <cellStyle name="Comma [0]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g%201%20-%20Tablica%20za%20izradu%20prora&#269;una%20JLP(R)S%20%20-%20ZADVARJE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ŽETAK"/>
      <sheetName val=" Račun prihoda i rashoda"/>
      <sheetName val="Prihodi i rashodi po izvorima"/>
      <sheetName val="Rashodi prema funkcijskoj kl"/>
      <sheetName val="Račun financiranja"/>
      <sheetName val="Račun financiranja po izvorima"/>
      <sheetName val="POSEBNI DIO"/>
      <sheetName val="List2"/>
    </sheetNames>
    <sheetDataSet>
      <sheetData sheetId="2">
        <row r="26">
          <cell r="D26">
            <v>422500</v>
          </cell>
          <cell r="E26">
            <v>221500</v>
          </cell>
          <cell r="F26">
            <v>256500</v>
          </cell>
        </row>
        <row r="28">
          <cell r="D28">
            <v>233000</v>
          </cell>
          <cell r="E28">
            <v>180500</v>
          </cell>
          <cell r="F28">
            <v>180500</v>
          </cell>
        </row>
      </sheetData>
      <sheetData sheetId="6">
        <row r="13">
          <cell r="C13">
            <v>35432.11</v>
          </cell>
          <cell r="D13">
            <v>35915.62</v>
          </cell>
          <cell r="E13">
            <v>43000</v>
          </cell>
          <cell r="F13">
            <v>43300</v>
          </cell>
          <cell r="G13">
            <v>43600</v>
          </cell>
        </row>
        <row r="14">
          <cell r="C14">
            <v>31501.83</v>
          </cell>
          <cell r="D14">
            <v>25204.06</v>
          </cell>
          <cell r="E14">
            <v>26000</v>
          </cell>
          <cell r="F14">
            <v>26000</v>
          </cell>
          <cell r="G14">
            <v>27000</v>
          </cell>
        </row>
        <row r="15">
          <cell r="C15">
            <v>1703.88</v>
          </cell>
          <cell r="D15">
            <v>1858.12</v>
          </cell>
          <cell r="E15">
            <v>2100</v>
          </cell>
          <cell r="F15">
            <v>2200</v>
          </cell>
          <cell r="G15">
            <v>2400</v>
          </cell>
        </row>
        <row r="20">
          <cell r="C20">
            <v>3732.47</v>
          </cell>
          <cell r="D20">
            <v>3742.78</v>
          </cell>
          <cell r="E20">
            <v>3900</v>
          </cell>
          <cell r="F20">
            <v>4000</v>
          </cell>
          <cell r="G20">
            <v>4000</v>
          </cell>
        </row>
        <row r="25">
          <cell r="D25">
            <v>1327.23</v>
          </cell>
          <cell r="E25">
            <v>2000</v>
          </cell>
          <cell r="F25">
            <v>2000</v>
          </cell>
          <cell r="G25">
            <v>2000</v>
          </cell>
        </row>
        <row r="30">
          <cell r="D30">
            <v>132.72</v>
          </cell>
          <cell r="E30">
            <v>0</v>
          </cell>
          <cell r="F30">
            <v>0</v>
          </cell>
          <cell r="G30">
            <v>5000</v>
          </cell>
        </row>
        <row r="35">
          <cell r="C35">
            <v>3775.96</v>
          </cell>
          <cell r="D35">
            <v>9290.6</v>
          </cell>
          <cell r="E35">
            <v>10000</v>
          </cell>
          <cell r="F35">
            <v>0</v>
          </cell>
          <cell r="G35">
            <v>0</v>
          </cell>
        </row>
        <row r="38">
          <cell r="D38">
            <v>0</v>
          </cell>
          <cell r="E38">
            <v>5000</v>
          </cell>
          <cell r="F38">
            <v>0</v>
          </cell>
          <cell r="G38">
            <v>0</v>
          </cell>
        </row>
        <row r="43">
          <cell r="D43">
            <v>4330.08</v>
          </cell>
        </row>
        <row r="44">
          <cell r="D44">
            <v>0</v>
          </cell>
        </row>
        <row r="49">
          <cell r="C49">
            <v>10550.3</v>
          </cell>
          <cell r="D49">
            <v>1327.23</v>
          </cell>
          <cell r="E49">
            <v>1600</v>
          </cell>
          <cell r="F49">
            <v>2000</v>
          </cell>
          <cell r="G49">
            <v>2000</v>
          </cell>
        </row>
        <row r="55">
          <cell r="C55">
            <v>7100.67</v>
          </cell>
          <cell r="D55">
            <v>14599.51</v>
          </cell>
          <cell r="E55">
            <v>15000</v>
          </cell>
          <cell r="F55">
            <v>15000</v>
          </cell>
          <cell r="G55">
            <v>15000</v>
          </cell>
        </row>
        <row r="58">
          <cell r="C58">
            <v>19908.42</v>
          </cell>
          <cell r="D58">
            <v>0</v>
          </cell>
          <cell r="E58">
            <v>45000</v>
          </cell>
          <cell r="F58">
            <v>0</v>
          </cell>
          <cell r="G58">
            <v>0</v>
          </cell>
        </row>
        <row r="63">
          <cell r="C63">
            <v>4247.13</v>
          </cell>
          <cell r="D63">
            <v>4446.21</v>
          </cell>
          <cell r="E63">
            <v>5000</v>
          </cell>
          <cell r="F63">
            <v>7500</v>
          </cell>
          <cell r="G63">
            <v>7500</v>
          </cell>
        </row>
        <row r="68">
          <cell r="C68">
            <v>663.61</v>
          </cell>
          <cell r="D68">
            <v>663.61</v>
          </cell>
          <cell r="E68">
            <v>900</v>
          </cell>
          <cell r="F68">
            <v>900</v>
          </cell>
          <cell r="G68">
            <v>900</v>
          </cell>
        </row>
        <row r="73">
          <cell r="C73">
            <v>663.61</v>
          </cell>
          <cell r="D73">
            <v>663.61</v>
          </cell>
          <cell r="E73">
            <v>700</v>
          </cell>
          <cell r="F73">
            <v>700</v>
          </cell>
          <cell r="G73">
            <v>700</v>
          </cell>
        </row>
        <row r="78">
          <cell r="C78">
            <v>236.07</v>
          </cell>
          <cell r="D78">
            <v>663.61</v>
          </cell>
          <cell r="E78">
            <v>700</v>
          </cell>
          <cell r="F78">
            <v>700</v>
          </cell>
          <cell r="G78">
            <v>7000</v>
          </cell>
        </row>
        <row r="83">
          <cell r="C83">
            <v>0</v>
          </cell>
          <cell r="D83">
            <v>0</v>
          </cell>
          <cell r="E83">
            <v>1500</v>
          </cell>
          <cell r="F83">
            <v>1500</v>
          </cell>
          <cell r="G83">
            <v>1500</v>
          </cell>
        </row>
        <row r="85">
          <cell r="C85">
            <v>0</v>
          </cell>
          <cell r="E85">
            <v>0</v>
          </cell>
        </row>
        <row r="91">
          <cell r="C91">
            <v>0</v>
          </cell>
          <cell r="D91">
            <v>0</v>
          </cell>
          <cell r="E91">
            <v>75000</v>
          </cell>
          <cell r="F91">
            <v>50000</v>
          </cell>
          <cell r="G91">
            <v>50000</v>
          </cell>
        </row>
        <row r="93">
          <cell r="C93">
            <v>26544.56</v>
          </cell>
          <cell r="D93">
            <v>49107.44</v>
          </cell>
          <cell r="E93">
            <v>0</v>
          </cell>
        </row>
        <row r="96">
          <cell r="C96">
            <v>16076.38</v>
          </cell>
          <cell r="D96">
            <v>7963.37</v>
          </cell>
          <cell r="E96">
            <v>45000</v>
          </cell>
          <cell r="F96">
            <v>50000</v>
          </cell>
          <cell r="G96">
            <v>50000</v>
          </cell>
        </row>
        <row r="98">
          <cell r="C98">
            <v>170585.9</v>
          </cell>
          <cell r="E98">
            <v>0</v>
          </cell>
        </row>
        <row r="101">
          <cell r="C101">
            <v>2223.11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6">
          <cell r="C106">
            <v>12595.39</v>
          </cell>
          <cell r="D106">
            <v>12608.67</v>
          </cell>
          <cell r="E106">
            <v>9000</v>
          </cell>
          <cell r="F106">
            <v>10000</v>
          </cell>
          <cell r="G106">
            <v>10000</v>
          </cell>
        </row>
        <row r="109">
          <cell r="D109">
            <v>0</v>
          </cell>
          <cell r="E109">
            <v>6000</v>
          </cell>
          <cell r="F109">
            <v>5000</v>
          </cell>
          <cell r="G109">
            <v>5000</v>
          </cell>
        </row>
        <row r="114">
          <cell r="C114">
            <v>5141.97</v>
          </cell>
          <cell r="D114">
            <v>6636.14</v>
          </cell>
          <cell r="E114">
            <v>5000</v>
          </cell>
          <cell r="F114">
            <v>5000</v>
          </cell>
          <cell r="G114">
            <v>5000</v>
          </cell>
        </row>
        <row r="116">
          <cell r="C116">
            <v>1181.23</v>
          </cell>
          <cell r="E116">
            <v>0</v>
          </cell>
        </row>
        <row r="119">
          <cell r="C119">
            <v>1509.06</v>
          </cell>
          <cell r="D119">
            <v>0</v>
          </cell>
          <cell r="E119">
            <v>3000</v>
          </cell>
          <cell r="F119">
            <v>5000</v>
          </cell>
          <cell r="G119">
            <v>5000</v>
          </cell>
        </row>
        <row r="124">
          <cell r="C124">
            <v>65330.85</v>
          </cell>
          <cell r="D124">
            <v>13272.28</v>
          </cell>
          <cell r="E124">
            <v>5000</v>
          </cell>
          <cell r="F124">
            <v>15000</v>
          </cell>
          <cell r="G124">
            <v>15000</v>
          </cell>
        </row>
        <row r="126">
          <cell r="C126">
            <v>0</v>
          </cell>
          <cell r="D126">
            <v>5308.91</v>
          </cell>
          <cell r="E126">
            <v>8000</v>
          </cell>
          <cell r="G126">
            <v>15000</v>
          </cell>
        </row>
        <row r="129">
          <cell r="C129">
            <v>1327.23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4">
          <cell r="C134">
            <v>0</v>
          </cell>
          <cell r="D134">
            <v>11281.44</v>
          </cell>
          <cell r="E134">
            <v>10000</v>
          </cell>
          <cell r="F134">
            <v>6000</v>
          </cell>
          <cell r="G134">
            <v>6000</v>
          </cell>
        </row>
        <row r="137">
          <cell r="D137">
            <v>0</v>
          </cell>
          <cell r="E137">
            <v>5000</v>
          </cell>
          <cell r="F137">
            <v>3000</v>
          </cell>
          <cell r="G137">
            <v>3000</v>
          </cell>
        </row>
        <row r="143">
          <cell r="C143">
            <v>0</v>
          </cell>
          <cell r="D143">
            <v>0</v>
          </cell>
          <cell r="E143">
            <v>2000</v>
          </cell>
          <cell r="F143">
            <v>2000</v>
          </cell>
          <cell r="G143">
            <v>2000</v>
          </cell>
        </row>
        <row r="145">
          <cell r="C145">
            <v>6237.97</v>
          </cell>
          <cell r="D145">
            <v>6636.14</v>
          </cell>
          <cell r="E145">
            <v>0</v>
          </cell>
        </row>
        <row r="150">
          <cell r="C150">
            <v>0</v>
          </cell>
          <cell r="D150">
            <v>663.61</v>
          </cell>
          <cell r="E150">
            <v>1000</v>
          </cell>
          <cell r="F150">
            <v>2000</v>
          </cell>
          <cell r="G150">
            <v>2000</v>
          </cell>
        </row>
        <row r="152">
          <cell r="C152">
            <v>829.52</v>
          </cell>
          <cell r="D152">
            <v>55411.77</v>
          </cell>
          <cell r="E152">
            <v>70000</v>
          </cell>
        </row>
        <row r="155">
          <cell r="D155">
            <v>55411.77</v>
          </cell>
          <cell r="E155">
            <v>50000</v>
          </cell>
          <cell r="F155">
            <v>0</v>
          </cell>
          <cell r="G155">
            <v>0</v>
          </cell>
        </row>
        <row r="161">
          <cell r="C161">
            <v>0</v>
          </cell>
          <cell r="D161">
            <v>0</v>
          </cell>
          <cell r="E161">
            <v>5000</v>
          </cell>
          <cell r="F161">
            <v>5000</v>
          </cell>
          <cell r="G161">
            <v>5000</v>
          </cell>
        </row>
        <row r="163">
          <cell r="C163">
            <v>55100.46</v>
          </cell>
          <cell r="E163">
            <v>75000</v>
          </cell>
          <cell r="F163">
            <v>50000</v>
          </cell>
          <cell r="G163">
            <v>50000</v>
          </cell>
        </row>
        <row r="166">
          <cell r="D166">
            <v>13272.28</v>
          </cell>
          <cell r="E166">
            <v>50000</v>
          </cell>
          <cell r="F166">
            <v>50000</v>
          </cell>
          <cell r="G166">
            <v>50000</v>
          </cell>
        </row>
        <row r="172">
          <cell r="C172">
            <v>3318.07</v>
          </cell>
          <cell r="D172">
            <v>0</v>
          </cell>
          <cell r="E172">
            <v>1000</v>
          </cell>
          <cell r="F172">
            <v>5000</v>
          </cell>
          <cell r="G172">
            <v>5000</v>
          </cell>
        </row>
        <row r="174">
          <cell r="C174">
            <v>0</v>
          </cell>
          <cell r="D174">
            <v>26544.56</v>
          </cell>
        </row>
        <row r="175">
          <cell r="C175">
            <v>16296.2</v>
          </cell>
          <cell r="D175">
            <v>14599.51</v>
          </cell>
          <cell r="E175">
            <v>4000</v>
          </cell>
          <cell r="G175">
            <v>15000</v>
          </cell>
        </row>
        <row r="180">
          <cell r="C180">
            <v>0</v>
          </cell>
          <cell r="D180">
            <v>0</v>
          </cell>
          <cell r="E180">
            <v>1000</v>
          </cell>
          <cell r="F180">
            <v>10000</v>
          </cell>
          <cell r="G180">
            <v>10000</v>
          </cell>
        </row>
        <row r="182">
          <cell r="C182">
            <v>0</v>
          </cell>
          <cell r="E182">
            <v>30000</v>
          </cell>
          <cell r="F182">
            <v>20000</v>
          </cell>
          <cell r="G182">
            <v>20000</v>
          </cell>
        </row>
        <row r="185">
          <cell r="D185">
            <v>5308.91</v>
          </cell>
          <cell r="E185">
            <v>50000</v>
          </cell>
          <cell r="F185">
            <v>50000</v>
          </cell>
          <cell r="G185">
            <v>50000</v>
          </cell>
        </row>
        <row r="190">
          <cell r="C190">
            <v>0</v>
          </cell>
          <cell r="E190">
            <v>50000</v>
          </cell>
          <cell r="F190">
            <v>30000</v>
          </cell>
          <cell r="G190">
            <v>30000</v>
          </cell>
        </row>
        <row r="193">
          <cell r="D193">
            <v>0</v>
          </cell>
          <cell r="E193">
            <v>20000</v>
          </cell>
          <cell r="F193">
            <v>20000</v>
          </cell>
          <cell r="G193">
            <v>30000</v>
          </cell>
        </row>
        <row r="198">
          <cell r="C198">
            <v>0</v>
          </cell>
          <cell r="D198">
            <v>0</v>
          </cell>
          <cell r="E198">
            <v>0</v>
          </cell>
          <cell r="G198">
            <v>5000</v>
          </cell>
        </row>
        <row r="201">
          <cell r="D201">
            <v>3318.07</v>
          </cell>
          <cell r="E201">
            <v>0</v>
          </cell>
          <cell r="F201">
            <v>0</v>
          </cell>
          <cell r="G201">
            <v>0</v>
          </cell>
        </row>
        <row r="207">
          <cell r="C207">
            <v>3083.3</v>
          </cell>
          <cell r="D207">
            <v>398.17</v>
          </cell>
          <cell r="E207">
            <v>500</v>
          </cell>
          <cell r="F207">
            <v>500</v>
          </cell>
          <cell r="G207">
            <v>500</v>
          </cell>
        </row>
        <row r="212">
          <cell r="C212">
            <v>0</v>
          </cell>
          <cell r="E212">
            <v>7500</v>
          </cell>
        </row>
        <row r="215">
          <cell r="D215">
            <v>0</v>
          </cell>
          <cell r="E215">
            <v>7500</v>
          </cell>
          <cell r="F215">
            <v>0</v>
          </cell>
          <cell r="G215">
            <v>0</v>
          </cell>
        </row>
        <row r="218">
          <cell r="C218">
            <v>13645.56</v>
          </cell>
          <cell r="D218">
            <v>14599.51</v>
          </cell>
          <cell r="E218">
            <v>0</v>
          </cell>
          <cell r="F218">
            <v>0</v>
          </cell>
          <cell r="G218">
            <v>0</v>
          </cell>
        </row>
        <row r="223">
          <cell r="C223">
            <v>1393.59</v>
          </cell>
          <cell r="D223">
            <v>0</v>
          </cell>
          <cell r="E223">
            <v>10000</v>
          </cell>
          <cell r="F223">
            <v>10000</v>
          </cell>
          <cell r="G223">
            <v>10000</v>
          </cell>
        </row>
        <row r="226">
          <cell r="C226">
            <v>0</v>
          </cell>
          <cell r="D226">
            <v>0</v>
          </cell>
          <cell r="E226">
            <v>8000</v>
          </cell>
          <cell r="F226">
            <v>8000</v>
          </cell>
          <cell r="G226">
            <v>8000</v>
          </cell>
        </row>
        <row r="228">
          <cell r="C228">
            <v>26496.95</v>
          </cell>
          <cell r="E228">
            <v>2000</v>
          </cell>
          <cell r="F228">
            <v>2000</v>
          </cell>
          <cell r="G228">
            <v>2000</v>
          </cell>
        </row>
        <row r="231">
          <cell r="C231">
            <v>0</v>
          </cell>
          <cell r="D231">
            <v>48443.83</v>
          </cell>
          <cell r="E231">
            <v>0</v>
          </cell>
          <cell r="F231">
            <v>0</v>
          </cell>
          <cell r="G231">
            <v>0</v>
          </cell>
        </row>
        <row r="236">
          <cell r="C236">
            <v>0</v>
          </cell>
          <cell r="D236">
            <v>53000</v>
          </cell>
          <cell r="E236">
            <v>2000</v>
          </cell>
          <cell r="F236">
            <v>2000</v>
          </cell>
          <cell r="G236">
            <v>2000</v>
          </cell>
        </row>
        <row r="239">
          <cell r="C239">
            <v>0</v>
          </cell>
          <cell r="D239">
            <v>0</v>
          </cell>
          <cell r="E239">
            <v>5000</v>
          </cell>
          <cell r="F239">
            <v>5000</v>
          </cell>
          <cell r="G239">
            <v>5000</v>
          </cell>
        </row>
        <row r="241">
          <cell r="C241">
            <v>0</v>
          </cell>
          <cell r="E241">
            <v>3000</v>
          </cell>
          <cell r="F241">
            <v>3000</v>
          </cell>
          <cell r="G241">
            <v>3000</v>
          </cell>
        </row>
        <row r="247">
          <cell r="C247">
            <v>3135.58</v>
          </cell>
          <cell r="D247">
            <v>3483.97</v>
          </cell>
          <cell r="E247">
            <v>3500</v>
          </cell>
          <cell r="F247">
            <v>3500</v>
          </cell>
          <cell r="G247">
            <v>3500</v>
          </cell>
        </row>
        <row r="252">
          <cell r="C252">
            <v>15926.74</v>
          </cell>
          <cell r="D252">
            <v>18581.19</v>
          </cell>
          <cell r="E252">
            <v>11000</v>
          </cell>
          <cell r="F252">
            <v>11000</v>
          </cell>
          <cell r="G252">
            <v>11000</v>
          </cell>
        </row>
        <row r="255">
          <cell r="D255">
            <v>0</v>
          </cell>
          <cell r="E255">
            <v>8000</v>
          </cell>
          <cell r="F255">
            <v>8000</v>
          </cell>
          <cell r="G255">
            <v>8000</v>
          </cell>
        </row>
        <row r="260">
          <cell r="C260">
            <v>3134.75</v>
          </cell>
          <cell r="D260">
            <v>663.61</v>
          </cell>
          <cell r="E260">
            <v>500</v>
          </cell>
          <cell r="F260">
            <v>500</v>
          </cell>
          <cell r="G260">
            <v>500</v>
          </cell>
        </row>
        <row r="263">
          <cell r="D263">
            <v>0</v>
          </cell>
          <cell r="E263">
            <v>500</v>
          </cell>
          <cell r="F263">
            <v>500</v>
          </cell>
          <cell r="G263">
            <v>500</v>
          </cell>
        </row>
        <row r="268">
          <cell r="C268">
            <v>981.05</v>
          </cell>
          <cell r="D268">
            <v>5972.53</v>
          </cell>
          <cell r="E268">
            <v>4000</v>
          </cell>
          <cell r="F268">
            <v>6000</v>
          </cell>
          <cell r="G268">
            <v>6000</v>
          </cell>
        </row>
        <row r="271">
          <cell r="D271">
            <v>0</v>
          </cell>
          <cell r="E271">
            <v>2000</v>
          </cell>
          <cell r="F271">
            <v>0</v>
          </cell>
          <cell r="G271">
            <v>0</v>
          </cell>
        </row>
        <row r="276">
          <cell r="C276">
            <v>0</v>
          </cell>
          <cell r="D276">
            <v>2654.46</v>
          </cell>
          <cell r="E276">
            <v>0</v>
          </cell>
          <cell r="F276">
            <v>0</v>
          </cell>
          <cell r="G276">
            <v>0</v>
          </cell>
        </row>
        <row r="278">
          <cell r="C278">
            <v>0</v>
          </cell>
          <cell r="D278">
            <v>0</v>
          </cell>
          <cell r="E278">
            <v>1000</v>
          </cell>
          <cell r="F278">
            <v>1000</v>
          </cell>
          <cell r="G278">
            <v>1000</v>
          </cell>
        </row>
        <row r="281">
          <cell r="C281">
            <v>0</v>
          </cell>
          <cell r="D281">
            <v>0</v>
          </cell>
          <cell r="E281">
            <v>1000</v>
          </cell>
          <cell r="F281">
            <v>1000</v>
          </cell>
          <cell r="G281">
            <v>1000</v>
          </cell>
        </row>
        <row r="283">
          <cell r="C283">
            <v>0</v>
          </cell>
          <cell r="E283">
            <v>500</v>
          </cell>
        </row>
        <row r="289">
          <cell r="C289">
            <v>668.92</v>
          </cell>
        </row>
        <row r="290">
          <cell r="C290">
            <v>1841.47</v>
          </cell>
          <cell r="D290">
            <v>1990.84</v>
          </cell>
          <cell r="E290">
            <v>2000</v>
          </cell>
          <cell r="F290">
            <v>2000</v>
          </cell>
          <cell r="G290">
            <v>2000</v>
          </cell>
        </row>
        <row r="295">
          <cell r="C295">
            <v>615.83</v>
          </cell>
          <cell r="D295">
            <v>398.17</v>
          </cell>
          <cell r="E295">
            <v>400</v>
          </cell>
          <cell r="F295">
            <v>400</v>
          </cell>
          <cell r="G295">
            <v>400</v>
          </cell>
        </row>
        <row r="300">
          <cell r="C300">
            <v>4313.49</v>
          </cell>
          <cell r="D300">
            <v>1327.23</v>
          </cell>
          <cell r="E300">
            <v>1500</v>
          </cell>
          <cell r="F300">
            <v>1500</v>
          </cell>
          <cell r="G300">
            <v>1500</v>
          </cell>
        </row>
        <row r="305">
          <cell r="C305">
            <v>2840.27</v>
          </cell>
          <cell r="D305">
            <v>1327.23</v>
          </cell>
          <cell r="E305">
            <v>2500</v>
          </cell>
          <cell r="F305">
            <v>2500</v>
          </cell>
          <cell r="G305">
            <v>2500</v>
          </cell>
        </row>
        <row r="310">
          <cell r="C310">
            <v>3233.0899999999997</v>
          </cell>
        </row>
        <row r="311">
          <cell r="C311">
            <v>663.61</v>
          </cell>
          <cell r="D311">
            <v>7963.37</v>
          </cell>
          <cell r="E311">
            <v>8000</v>
          </cell>
          <cell r="F311">
            <v>8000</v>
          </cell>
          <cell r="G311">
            <v>8000</v>
          </cell>
        </row>
        <row r="314">
          <cell r="C314">
            <v>3524.61</v>
          </cell>
        </row>
        <row r="315">
          <cell r="C315">
            <v>0</v>
          </cell>
          <cell r="D315">
            <v>0</v>
          </cell>
          <cell r="E315">
            <v>2000</v>
          </cell>
          <cell r="F315">
            <v>2000</v>
          </cell>
          <cell r="G315">
            <v>2000</v>
          </cell>
        </row>
        <row r="320">
          <cell r="C320">
            <v>199.08</v>
          </cell>
          <cell r="D320">
            <v>2654.46</v>
          </cell>
          <cell r="E320">
            <v>15000</v>
          </cell>
          <cell r="F320">
            <v>15000</v>
          </cell>
          <cell r="G320">
            <v>15000</v>
          </cell>
        </row>
        <row r="325">
          <cell r="C325">
            <v>0</v>
          </cell>
          <cell r="D325">
            <v>0</v>
          </cell>
          <cell r="E325">
            <v>500</v>
          </cell>
        </row>
        <row r="328">
          <cell r="C328">
            <v>15925.08</v>
          </cell>
          <cell r="D328">
            <v>13272.28</v>
          </cell>
          <cell r="E328">
            <v>14500</v>
          </cell>
          <cell r="F328">
            <v>15000</v>
          </cell>
          <cell r="G328">
            <v>15000</v>
          </cell>
        </row>
        <row r="333">
          <cell r="C333">
            <v>0</v>
          </cell>
          <cell r="D333">
            <v>11945.05</v>
          </cell>
          <cell r="E333">
            <v>5000</v>
          </cell>
          <cell r="F333">
            <v>5000</v>
          </cell>
          <cell r="G333">
            <v>5000</v>
          </cell>
        </row>
        <row r="336">
          <cell r="D336">
            <v>0</v>
          </cell>
          <cell r="E336">
            <v>5000</v>
          </cell>
          <cell r="F336">
            <v>5000</v>
          </cell>
          <cell r="G336">
            <v>5000</v>
          </cell>
        </row>
        <row r="342">
          <cell r="C342">
            <v>4406.4</v>
          </cell>
          <cell r="D342">
            <v>7963.37</v>
          </cell>
          <cell r="E342">
            <v>9000</v>
          </cell>
          <cell r="F342">
            <v>9000</v>
          </cell>
          <cell r="G342">
            <v>9000</v>
          </cell>
        </row>
        <row r="343">
          <cell r="C343">
            <v>132.72</v>
          </cell>
        </row>
        <row r="348">
          <cell r="C348">
            <v>0</v>
          </cell>
          <cell r="D348">
            <v>1327.23</v>
          </cell>
          <cell r="E348">
            <v>1500</v>
          </cell>
          <cell r="F348">
            <v>1500</v>
          </cell>
          <cell r="G348">
            <v>1500</v>
          </cell>
        </row>
        <row r="354">
          <cell r="C354">
            <v>8626.98</v>
          </cell>
          <cell r="D354">
            <v>22562.88</v>
          </cell>
          <cell r="E354">
            <v>60000</v>
          </cell>
          <cell r="F354">
            <v>60000</v>
          </cell>
          <cell r="G354">
            <v>60000</v>
          </cell>
        </row>
        <row r="357">
          <cell r="C357">
            <v>12741.39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63">
          <cell r="C363">
            <v>3981.68</v>
          </cell>
          <cell r="D363">
            <v>6636.14</v>
          </cell>
          <cell r="E363">
            <v>9290.59</v>
          </cell>
          <cell r="F363">
            <v>9290.59</v>
          </cell>
          <cell r="G363">
            <v>9290.59</v>
          </cell>
        </row>
        <row r="368">
          <cell r="C368">
            <v>0</v>
          </cell>
          <cell r="D368">
            <v>9290.6</v>
          </cell>
          <cell r="E368">
            <v>10000</v>
          </cell>
          <cell r="F368">
            <v>10000</v>
          </cell>
          <cell r="G368">
            <v>10000</v>
          </cell>
        </row>
        <row r="371">
          <cell r="C371">
            <v>31206.38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6">
          <cell r="C376">
            <v>55.35</v>
          </cell>
          <cell r="D376">
            <v>663.61</v>
          </cell>
          <cell r="E376">
            <v>700</v>
          </cell>
          <cell r="F376">
            <v>700</v>
          </cell>
          <cell r="G376">
            <v>700</v>
          </cell>
        </row>
        <row r="381">
          <cell r="C381">
            <v>4189.04</v>
          </cell>
          <cell r="D381">
            <v>3981.68</v>
          </cell>
          <cell r="E381">
            <v>4000</v>
          </cell>
          <cell r="F381">
            <v>4000</v>
          </cell>
          <cell r="G381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7.421875" style="0" bestFit="1" customWidth="1"/>
    <col min="2" max="2" width="8.421875" style="0" bestFit="1" customWidth="1"/>
    <col min="3" max="8" width="25.28125" style="0" customWidth="1"/>
  </cols>
  <sheetData>
    <row r="1" spans="1:8" ht="4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2"/>
      <c r="B2" s="2"/>
      <c r="C2" s="2"/>
      <c r="D2" s="2"/>
      <c r="E2" s="2"/>
      <c r="F2" s="2"/>
      <c r="G2" s="2"/>
      <c r="H2" s="2"/>
    </row>
    <row r="3" spans="1:8" ht="15.75" customHeight="1">
      <c r="A3" s="1" t="s">
        <v>1</v>
      </c>
      <c r="B3" s="1"/>
      <c r="C3" s="1"/>
      <c r="D3" s="1"/>
      <c r="E3" s="1"/>
      <c r="F3" s="1"/>
      <c r="G3" s="3"/>
      <c r="H3" s="3"/>
    </row>
    <row r="4" spans="1:8" ht="18">
      <c r="A4" s="2"/>
      <c r="B4" s="2"/>
      <c r="C4" s="2"/>
      <c r="D4" s="2"/>
      <c r="E4" s="2"/>
      <c r="F4" s="2"/>
      <c r="G4" s="4"/>
      <c r="H4" s="4"/>
    </row>
    <row r="5" spans="1:8" ht="18" customHeight="1">
      <c r="A5" s="1" t="s">
        <v>2</v>
      </c>
      <c r="B5" s="5"/>
      <c r="C5" s="5"/>
      <c r="D5" s="5"/>
      <c r="E5" s="5"/>
      <c r="F5" s="5"/>
      <c r="G5" s="5"/>
      <c r="H5" s="5"/>
    </row>
    <row r="6" spans="1:8" ht="18">
      <c r="A6" s="2"/>
      <c r="B6" s="2"/>
      <c r="C6" s="2"/>
      <c r="D6" s="2"/>
      <c r="E6" s="2"/>
      <c r="F6" s="2"/>
      <c r="G6" s="4"/>
      <c r="H6" s="4"/>
    </row>
    <row r="7" spans="1:8" ht="15.75" customHeight="1">
      <c r="A7" s="1" t="s">
        <v>3</v>
      </c>
      <c r="B7" s="6"/>
      <c r="C7" s="6"/>
      <c r="D7" s="6"/>
      <c r="E7" s="6"/>
      <c r="F7" s="6"/>
      <c r="G7" s="6"/>
      <c r="H7" s="6"/>
    </row>
    <row r="8" spans="1:8" ht="18">
      <c r="A8" s="2"/>
      <c r="B8" s="2"/>
      <c r="C8" s="2"/>
      <c r="D8" s="2"/>
      <c r="E8" s="2"/>
      <c r="F8" s="2"/>
      <c r="G8" s="4"/>
      <c r="H8" s="4"/>
    </row>
    <row r="9" spans="1:8" ht="25.5">
      <c r="A9" s="7" t="s">
        <v>4</v>
      </c>
      <c r="B9" s="8" t="s">
        <v>5</v>
      </c>
      <c r="C9" s="8" t="s">
        <v>6</v>
      </c>
      <c r="D9" s="8" t="s">
        <v>7</v>
      </c>
      <c r="E9" s="7" t="s">
        <v>8</v>
      </c>
      <c r="F9" s="7" t="s">
        <v>9</v>
      </c>
      <c r="G9" s="7" t="s">
        <v>10</v>
      </c>
      <c r="H9" s="7" t="s">
        <v>11</v>
      </c>
    </row>
    <row r="10" spans="1:8" ht="15">
      <c r="A10" s="9"/>
      <c r="B10" s="10"/>
      <c r="C10" s="11" t="s">
        <v>12</v>
      </c>
      <c r="D10" s="12">
        <f>D11+D18</f>
        <v>515320.47514765407</v>
      </c>
      <c r="E10" s="12">
        <f>E11+E18</f>
        <v>632611.27</v>
      </c>
      <c r="F10" s="12">
        <f>F11+F18</f>
        <v>944725.26</v>
      </c>
      <c r="G10" s="12">
        <f>G11+G18</f>
        <v>711690.5900000001</v>
      </c>
      <c r="H10" s="12">
        <f>H11+H18</f>
        <v>769490.59</v>
      </c>
    </row>
    <row r="11" spans="1:8" ht="15.75" customHeight="1">
      <c r="A11" s="13">
        <v>6</v>
      </c>
      <c r="B11" s="13"/>
      <c r="C11" s="13" t="s">
        <v>13</v>
      </c>
      <c r="D11" s="14">
        <f>SUM(D12:D16)</f>
        <v>491504.3891432742</v>
      </c>
      <c r="E11" s="14">
        <f>SUM(E12:E17)</f>
        <v>632611.27</v>
      </c>
      <c r="F11" s="14">
        <f>SUM(F12:F17)</f>
        <v>944725.26</v>
      </c>
      <c r="G11" s="14">
        <f>SUM(G12:G17)</f>
        <v>711690.5900000001</v>
      </c>
      <c r="H11" s="14">
        <f>SUM(H12:H17)</f>
        <v>769490.59</v>
      </c>
    </row>
    <row r="12" spans="1:8" ht="15.75" customHeight="1">
      <c r="A12" s="13"/>
      <c r="B12" s="15">
        <v>61</v>
      </c>
      <c r="C12" s="15" t="s">
        <v>14</v>
      </c>
      <c r="D12" s="16">
        <f>592247.62/7.5345</f>
        <v>78604.76740327825</v>
      </c>
      <c r="E12" s="16">
        <v>65952.45</v>
      </c>
      <c r="F12" s="16">
        <f>(18692.85+100514.05)/0.8767</f>
        <v>135972.28242272156</v>
      </c>
      <c r="G12" s="16">
        <f>F12*1.03</f>
        <v>140051.45089540322</v>
      </c>
      <c r="H12" s="16">
        <f>G12*1.03</f>
        <v>144252.99442226533</v>
      </c>
    </row>
    <row r="13" spans="1:8" ht="38.25">
      <c r="A13" s="17"/>
      <c r="B13" s="15">
        <v>63</v>
      </c>
      <c r="C13" s="15" t="s">
        <v>15</v>
      </c>
      <c r="D13" s="16">
        <f>1352416.2/7.5345</f>
        <v>179496.47620943657</v>
      </c>
      <c r="E13" s="16">
        <v>211709.39</v>
      </c>
      <c r="F13" s="16">
        <f>'[1]Prihodi i rashodi po izvorima'!D28</f>
        <v>233000</v>
      </c>
      <c r="G13" s="16">
        <f>'[1]Prihodi i rashodi po izvorima'!E28</f>
        <v>180500</v>
      </c>
      <c r="H13" s="16">
        <f>'[1]Prihodi i rashodi po izvorima'!F28</f>
        <v>180500</v>
      </c>
    </row>
    <row r="14" spans="1:8" ht="15">
      <c r="A14" s="17"/>
      <c r="B14" s="15">
        <v>64</v>
      </c>
      <c r="C14" s="15" t="s">
        <v>16</v>
      </c>
      <c r="D14" s="16">
        <f>538215.76/7.5345</f>
        <v>71433.50720021235</v>
      </c>
      <c r="E14" s="16">
        <f>71782.93</f>
        <v>71782.93</v>
      </c>
      <c r="F14" s="16">
        <f>F26-F12-F13-F15-F16-F17-F18-26065.33</f>
        <v>149113.3517075397</v>
      </c>
      <c r="G14" s="16">
        <f>G26-G12-G13-G15-G16-G17-G18</f>
        <v>165375.32445876586</v>
      </c>
      <c r="H14" s="16">
        <f>H26-H12-H13-H15-H16-H17-H18</f>
        <v>183845.86649252876</v>
      </c>
    </row>
    <row r="15" spans="1:8" ht="51">
      <c r="A15" s="17"/>
      <c r="B15" s="15">
        <v>65</v>
      </c>
      <c r="C15" s="15" t="s">
        <v>17</v>
      </c>
      <c r="D15" s="16">
        <f>1190626.92/7.5345</f>
        <v>158023.3485964563</v>
      </c>
      <c r="E15" s="16">
        <v>277459.02</v>
      </c>
      <c r="F15" s="16">
        <f>'[1]Prihodi i rashodi po izvorima'!D26</f>
        <v>422500</v>
      </c>
      <c r="G15" s="16">
        <f>'[1]Prihodi i rashodi po izvorima'!E26</f>
        <v>221500</v>
      </c>
      <c r="H15" s="16">
        <f>'[1]Prihodi i rashodi po izvorima'!F26</f>
        <v>256500</v>
      </c>
    </row>
    <row r="16" spans="1:8" ht="38.25">
      <c r="A16" s="17"/>
      <c r="B16" s="15">
        <v>66</v>
      </c>
      <c r="C16" s="15" t="s">
        <v>18</v>
      </c>
      <c r="D16" s="16">
        <f>29733.32/7.5345</f>
        <v>3946.2897338907687</v>
      </c>
      <c r="E16" s="16">
        <v>4778.02</v>
      </c>
      <c r="F16" s="16">
        <f>3629.21/0.8767</f>
        <v>4139.625869738793</v>
      </c>
      <c r="G16" s="16">
        <f>F16*1.03</f>
        <v>4263.814645830957</v>
      </c>
      <c r="H16" s="16">
        <f>G16*1.03</f>
        <v>4391.729085205885</v>
      </c>
    </row>
    <row r="17" spans="1:8" ht="25.5">
      <c r="A17" s="17"/>
      <c r="B17" s="15">
        <v>68</v>
      </c>
      <c r="C17" s="15" t="s">
        <v>19</v>
      </c>
      <c r="D17" s="16"/>
      <c r="E17" s="16">
        <v>929.46</v>
      </c>
      <c r="F17" s="16">
        <v>0</v>
      </c>
      <c r="G17" s="16">
        <v>0</v>
      </c>
      <c r="H17" s="16">
        <v>0</v>
      </c>
    </row>
    <row r="18" spans="1:8" ht="25.5">
      <c r="A18" s="18">
        <v>7</v>
      </c>
      <c r="B18" s="19"/>
      <c r="C18" s="20" t="s">
        <v>20</v>
      </c>
      <c r="D18" s="14">
        <f>SUM(D19:D20)</f>
        <v>23816.08600437985</v>
      </c>
      <c r="E18" s="14">
        <f>SUM(E19:E20)</f>
        <v>0</v>
      </c>
      <c r="F18" s="14">
        <f>SUM(F19:F20)</f>
        <v>0</v>
      </c>
      <c r="G18" s="14">
        <f>SUM(G19:G20)</f>
        <v>0</v>
      </c>
      <c r="H18" s="14">
        <f>SUM(H19:H20)</f>
        <v>0</v>
      </c>
    </row>
    <row r="19" spans="1:8" ht="38.25">
      <c r="A19" s="15"/>
      <c r="B19" s="15">
        <v>71</v>
      </c>
      <c r="C19" s="21" t="s">
        <v>21</v>
      </c>
      <c r="D19" s="16">
        <f>179442.3/7.5345</f>
        <v>23816.08600437985</v>
      </c>
      <c r="E19" s="22"/>
      <c r="F19" s="22"/>
      <c r="G19" s="22"/>
      <c r="H19" s="23"/>
    </row>
    <row r="20" spans="1:8" ht="15.75" customHeight="1">
      <c r="A20" s="15"/>
      <c r="B20" s="15">
        <v>72</v>
      </c>
      <c r="C20" s="21" t="s">
        <v>22</v>
      </c>
      <c r="D20" s="16"/>
      <c r="E20" s="22"/>
      <c r="F20" s="22"/>
      <c r="G20" s="22"/>
      <c r="H20" s="22"/>
    </row>
    <row r="21" spans="1:8" ht="18">
      <c r="A21" s="2"/>
      <c r="B21" s="2"/>
      <c r="C21" s="2"/>
      <c r="D21" s="2"/>
      <c r="E21" s="2"/>
      <c r="F21" s="2"/>
      <c r="G21" s="4"/>
      <c r="H21" s="4"/>
    </row>
    <row r="22" spans="1:8" ht="15">
      <c r="A22" s="7"/>
      <c r="B22" s="8"/>
      <c r="C22" s="8"/>
      <c r="D22" s="8"/>
      <c r="E22" s="7"/>
      <c r="F22" s="7"/>
      <c r="G22" s="7"/>
      <c r="H22" s="7"/>
    </row>
    <row r="23" spans="1:8" ht="15.75">
      <c r="A23" s="1" t="s">
        <v>23</v>
      </c>
      <c r="B23" s="6"/>
      <c r="C23" s="6"/>
      <c r="D23" s="6"/>
      <c r="E23" s="6"/>
      <c r="F23" s="6"/>
      <c r="G23" s="6"/>
      <c r="H23" s="6"/>
    </row>
    <row r="24" spans="1:8" ht="15.75" customHeight="1">
      <c r="A24" s="2"/>
      <c r="B24" s="2"/>
      <c r="C24" s="2"/>
      <c r="D24" s="2"/>
      <c r="E24" s="2"/>
      <c r="F24" s="2"/>
      <c r="G24" s="4"/>
      <c r="H24" s="4"/>
    </row>
    <row r="25" spans="1:8" ht="15.75" customHeight="1">
      <c r="A25" s="7" t="s">
        <v>4</v>
      </c>
      <c r="B25" s="8" t="s">
        <v>5</v>
      </c>
      <c r="C25" s="8" t="s">
        <v>24</v>
      </c>
      <c r="D25" s="8" t="s">
        <v>7</v>
      </c>
      <c r="E25" s="7" t="s">
        <v>8</v>
      </c>
      <c r="F25" s="7" t="s">
        <v>9</v>
      </c>
      <c r="G25" s="7" t="s">
        <v>10</v>
      </c>
      <c r="H25" s="7" t="s">
        <v>11</v>
      </c>
    </row>
    <row r="26" spans="1:8" ht="15">
      <c r="A26" s="9"/>
      <c r="B26" s="10"/>
      <c r="C26" s="11" t="s">
        <v>25</v>
      </c>
      <c r="D26" s="12">
        <f>D27+D35</f>
        <v>670776.87</v>
      </c>
      <c r="E26" s="12">
        <f>E27+E35</f>
        <v>632611.27</v>
      </c>
      <c r="F26" s="12">
        <f>F27+F35</f>
        <v>970790.59</v>
      </c>
      <c r="G26" s="12">
        <f>G27+G35</f>
        <v>711690.59</v>
      </c>
      <c r="H26" s="12">
        <f>H27+H35</f>
        <v>769490.59</v>
      </c>
    </row>
    <row r="27" spans="1:8" ht="15">
      <c r="A27" s="13">
        <v>3</v>
      </c>
      <c r="B27" s="13"/>
      <c r="C27" s="13" t="s">
        <v>26</v>
      </c>
      <c r="D27" s="14">
        <f>SUM(D28:D34)</f>
        <v>323766.43999999994</v>
      </c>
      <c r="E27" s="14">
        <f>SUM(E28:E34)</f>
        <v>303547.83999999997</v>
      </c>
      <c r="F27" s="14">
        <f>SUM(F28:F34)</f>
        <v>503690.58999999997</v>
      </c>
      <c r="G27" s="14">
        <f>SUM(G28:G34)</f>
        <v>446690.58999999997</v>
      </c>
      <c r="H27" s="14">
        <f>SUM(H28:H34)</f>
        <v>459490.58999999997</v>
      </c>
    </row>
    <row r="28" spans="1:8" ht="15">
      <c r="A28" s="13"/>
      <c r="B28" s="15">
        <v>31</v>
      </c>
      <c r="C28" s="15" t="s">
        <v>27</v>
      </c>
      <c r="D28" s="16">
        <f>'[1]POSEBNI DIO'!C13+'[1]POSEBNI DIO'!C43</f>
        <v>35432.11</v>
      </c>
      <c r="E28" s="16">
        <f>'[1]POSEBNI DIO'!D13+'[1]POSEBNI DIO'!D43</f>
        <v>40245.700000000004</v>
      </c>
      <c r="F28" s="16">
        <f>'[1]POSEBNI DIO'!E13+'[1]POSEBNI DIO'!E43</f>
        <v>43000</v>
      </c>
      <c r="G28" s="16">
        <f>'[1]POSEBNI DIO'!F13+'[1]POSEBNI DIO'!F43</f>
        <v>43300</v>
      </c>
      <c r="H28" s="16">
        <f>'[1]POSEBNI DIO'!G13+'[1]POSEBNI DIO'!G43</f>
        <v>43600</v>
      </c>
    </row>
    <row r="29" spans="1:8" ht="15">
      <c r="A29" s="17"/>
      <c r="B29" s="15">
        <v>32</v>
      </c>
      <c r="C29" s="15" t="s">
        <v>28</v>
      </c>
      <c r="D29" s="16">
        <f>'[1]POSEBNI DIO'!C14+'[1]POSEBNI DIO'!C20+'[1]POSEBNI DIO'!C25+'[1]POSEBNI DIO'!C30+'[1]POSEBNI DIO'!C35+'[1]POSEBNI DIO'!C38+'[1]POSEBNI DIO'!C44+'[1]POSEBNI DIO'!C91+'[1]POSEBNI DIO'!C96+'[1]POSEBNI DIO'!C106+'[1]POSEBNI DIO'!C109+'[1]POSEBNI DIO'!C114+'[1]POSEBNI DIO'!C119+'[1]POSEBNI DIO'!C124+'[1]POSEBNI DIO'!C129+'[1]POSEBNI DIO'!C134+'[1]POSEBNI DIO'!C137+'[1]POSEBNI DIO'!C143+'[1]POSEBNI DIO'!C150+'[1]POSEBNI DIO'!C161+'[1]POSEBNI DIO'!C172+'[1]POSEBNI DIO'!C180+'[1]POSEBNI DIO'!C207+'[1]POSEBNI DIO'!C226+'[1]POSEBNI DIO'!C231+'[1]POSEBNI DIO'!C239+'[1]POSEBNI DIO'!C247+'[1]POSEBNI DIO'!C252+'[1]POSEBNI DIO'!C255+'[1]POSEBNI DIO'!C260+'[1]POSEBNI DIO'!C263+'[1]POSEBNI DIO'!C268+'[1]POSEBNI DIO'!C271+'[1]POSEBNI DIO'!C281+'[1]POSEBNI DIO'!C289+'[1]POSEBNI DIO'!C310+'[1]POSEBNI DIO'!C314</f>
        <v>177997.24999999997</v>
      </c>
      <c r="E29" s="16">
        <f>'[1]POSEBNI DIO'!D14+'[1]POSEBNI DIO'!D20+'[1]POSEBNI DIO'!D25+'[1]POSEBNI DIO'!D30+'[1]POSEBNI DIO'!D35+'[1]POSEBNI DIO'!D38+'[1]POSEBNI DIO'!D44+'[1]POSEBNI DIO'!D91+'[1]POSEBNI DIO'!D96+'[1]POSEBNI DIO'!D106+'[1]POSEBNI DIO'!D109+'[1]POSEBNI DIO'!D114+'[1]POSEBNI DIO'!D119+'[1]POSEBNI DIO'!D124+'[1]POSEBNI DIO'!D129+'[1]POSEBNI DIO'!D134+'[1]POSEBNI DIO'!D137+'[1]POSEBNI DIO'!D143+'[1]POSEBNI DIO'!D150+'[1]POSEBNI DIO'!D161+'[1]POSEBNI DIO'!D172+'[1]POSEBNI DIO'!D180+'[1]POSEBNI DIO'!D207+'[1]POSEBNI DIO'!D226+'[1]POSEBNI DIO'!D231+'[1]POSEBNI DIO'!D239+'[1]POSEBNI DIO'!D247+'[1]POSEBNI DIO'!D252+'[1]POSEBNI DIO'!D255+'[1]POSEBNI DIO'!D260+'[1]POSEBNI DIO'!D263+'[1]POSEBNI DIO'!D268+'[1]POSEBNI DIO'!D271+'[1]POSEBNI DIO'!D281+'[1]POSEBNI DIO'!D289+'[1]POSEBNI DIO'!D310+'[1]POSEBNI DIO'!D314</f>
        <v>169666.2</v>
      </c>
      <c r="F29" s="16">
        <f>'[1]POSEBNI DIO'!E14+'[1]POSEBNI DIO'!E20+'[1]POSEBNI DIO'!E25+'[1]POSEBNI DIO'!E30+'[1]POSEBNI DIO'!E35+'[1]POSEBNI DIO'!E38+'[1]POSEBNI DIO'!E44+'[1]POSEBNI DIO'!E91+'[1]POSEBNI DIO'!E96+'[1]POSEBNI DIO'!E106+'[1]POSEBNI DIO'!E109+'[1]POSEBNI DIO'!E114+'[1]POSEBNI DIO'!E119+'[1]POSEBNI DIO'!E124+'[1]POSEBNI DIO'!E129+'[1]POSEBNI DIO'!E134+'[1]POSEBNI DIO'!E137+'[1]POSEBNI DIO'!E143+'[1]POSEBNI DIO'!E150+'[1]POSEBNI DIO'!E161+'[1]POSEBNI DIO'!E172+'[1]POSEBNI DIO'!E180+'[1]POSEBNI DIO'!E207+'[1]POSEBNI DIO'!E226+'[1]POSEBNI DIO'!E231+'[1]POSEBNI DIO'!E239+'[1]POSEBNI DIO'!E247+'[1]POSEBNI DIO'!E252+'[1]POSEBNI DIO'!E255+'[1]POSEBNI DIO'!E260+'[1]POSEBNI DIO'!E263+'[1]POSEBNI DIO'!E268+'[1]POSEBNI DIO'!E271+'[1]POSEBNI DIO'!E281+'[1]POSEBNI DIO'!E289+'[1]POSEBNI DIO'!E310+'[1]POSEBNI DIO'!E314</f>
        <v>263900</v>
      </c>
      <c r="G29" s="16">
        <f>'[1]POSEBNI DIO'!F14+'[1]POSEBNI DIO'!F20+'[1]POSEBNI DIO'!F25+'[1]POSEBNI DIO'!F30+'[1]POSEBNI DIO'!F35+'[1]POSEBNI DIO'!F38+'[1]POSEBNI DIO'!F44+'[1]POSEBNI DIO'!F91+'[1]POSEBNI DIO'!F96+'[1]POSEBNI DIO'!F106+'[1]POSEBNI DIO'!F109+'[1]POSEBNI DIO'!F114+'[1]POSEBNI DIO'!F119+'[1]POSEBNI DIO'!F124+'[1]POSEBNI DIO'!F129+'[1]POSEBNI DIO'!F134+'[1]POSEBNI DIO'!F137+'[1]POSEBNI DIO'!F143+'[1]POSEBNI DIO'!F150+'[1]POSEBNI DIO'!F161+'[1]POSEBNI DIO'!F172+'[1]POSEBNI DIO'!F180+'[1]POSEBNI DIO'!F207+'[1]POSEBNI DIO'!F226+'[1]POSEBNI DIO'!F231+'[1]POSEBNI DIO'!F239+'[1]POSEBNI DIO'!F247+'[1]POSEBNI DIO'!F252+'[1]POSEBNI DIO'!F255+'[1]POSEBNI DIO'!F260+'[1]POSEBNI DIO'!F263+'[1]POSEBNI DIO'!F268+'[1]POSEBNI DIO'!F271+'[1]POSEBNI DIO'!F281+'[1]POSEBNI DIO'!F289+'[1]POSEBNI DIO'!F310+'[1]POSEBNI DIO'!F314</f>
        <v>249000</v>
      </c>
      <c r="H29" s="16">
        <f>'[1]POSEBNI DIO'!G14+'[1]POSEBNI DIO'!G20+'[1]POSEBNI DIO'!G25+'[1]POSEBNI DIO'!G30+'[1]POSEBNI DIO'!G35+'[1]POSEBNI DIO'!G38+'[1]POSEBNI DIO'!G44+'[1]POSEBNI DIO'!G91+'[1]POSEBNI DIO'!G96+'[1]POSEBNI DIO'!G106+'[1]POSEBNI DIO'!G109+'[1]POSEBNI DIO'!G114+'[1]POSEBNI DIO'!G119+'[1]POSEBNI DIO'!G124+'[1]POSEBNI DIO'!G129+'[1]POSEBNI DIO'!G134+'[1]POSEBNI DIO'!G137+'[1]POSEBNI DIO'!G143+'[1]POSEBNI DIO'!G150+'[1]POSEBNI DIO'!G161+'[1]POSEBNI DIO'!G172+'[1]POSEBNI DIO'!G180+'[1]POSEBNI DIO'!G207+'[1]POSEBNI DIO'!G226+'[1]POSEBNI DIO'!G231+'[1]POSEBNI DIO'!G239+'[1]POSEBNI DIO'!G247+'[1]POSEBNI DIO'!G252+'[1]POSEBNI DIO'!G255+'[1]POSEBNI DIO'!G260+'[1]POSEBNI DIO'!G263+'[1]POSEBNI DIO'!G268+'[1]POSEBNI DIO'!G271+'[1]POSEBNI DIO'!G281+'[1]POSEBNI DIO'!G289+'[1]POSEBNI DIO'!G310+'[1]POSEBNI DIO'!G314</f>
        <v>255000</v>
      </c>
    </row>
    <row r="30" spans="1:8" ht="15">
      <c r="A30" s="17"/>
      <c r="B30" s="15">
        <v>34</v>
      </c>
      <c r="C30" s="15" t="s">
        <v>29</v>
      </c>
      <c r="D30" s="16">
        <f>'[1]POSEBNI DIO'!C15</f>
        <v>1703.88</v>
      </c>
      <c r="E30" s="16">
        <f>'[1]POSEBNI DIO'!D15</f>
        <v>1858.12</v>
      </c>
      <c r="F30" s="16">
        <f>'[1]POSEBNI DIO'!E15</f>
        <v>2100</v>
      </c>
      <c r="G30" s="16">
        <f>'[1]POSEBNI DIO'!F15</f>
        <v>2200</v>
      </c>
      <c r="H30" s="16">
        <f>'[1]POSEBNI DIO'!G15</f>
        <v>2400</v>
      </c>
    </row>
    <row r="31" spans="1:8" ht="15">
      <c r="A31" s="17"/>
      <c r="B31" s="15">
        <v>35</v>
      </c>
      <c r="C31" s="15" t="s">
        <v>30</v>
      </c>
      <c r="D31" s="16"/>
      <c r="E31" s="16"/>
      <c r="F31" s="16"/>
      <c r="G31" s="16"/>
      <c r="H31" s="16"/>
    </row>
    <row r="32" spans="1:8" ht="25.5">
      <c r="A32" s="17"/>
      <c r="B32" s="15">
        <v>36</v>
      </c>
      <c r="C32" s="15" t="s">
        <v>31</v>
      </c>
      <c r="D32" s="16">
        <f>'[1]POSEBNI DIO'!C276</f>
        <v>0</v>
      </c>
      <c r="E32" s="16">
        <f>'[1]POSEBNI DIO'!D276</f>
        <v>2654.46</v>
      </c>
      <c r="F32" s="16">
        <f>'[1]POSEBNI DIO'!E276</f>
        <v>0</v>
      </c>
      <c r="G32" s="16">
        <f>'[1]POSEBNI DIO'!F276</f>
        <v>0</v>
      </c>
      <c r="H32" s="16">
        <f>'[1]POSEBNI DIO'!G276</f>
        <v>0</v>
      </c>
    </row>
    <row r="33" spans="1:8" ht="38.25">
      <c r="A33" s="17"/>
      <c r="B33" s="15">
        <v>37</v>
      </c>
      <c r="C33" s="15" t="s">
        <v>32</v>
      </c>
      <c r="D33" s="16">
        <f>'[1]POSEBNI DIO'!C342+'[1]POSEBNI DIO'!C348+'[1]POSEBNI DIO'!C354+'[1]POSEBNI DIO'!C357+'[1]POSEBNI DIO'!C363+'[1]POSEBNI DIO'!C368+'[1]POSEBNI DIO'!C371+'[1]POSEBNI DIO'!C376+'[1]POSEBNI DIO'!C381</f>
        <v>65207.22</v>
      </c>
      <c r="E33" s="16">
        <f>'[1]POSEBNI DIO'!D342+'[1]POSEBNI DIO'!D348+'[1]POSEBNI DIO'!D354+'[1]POSEBNI DIO'!D357+'[1]POSEBNI DIO'!D363+'[1]POSEBNI DIO'!D368+'[1]POSEBNI DIO'!D371+'[1]POSEBNI DIO'!D376+'[1]POSEBNI DIO'!D381</f>
        <v>52425.51</v>
      </c>
      <c r="F33" s="16">
        <f>'[1]POSEBNI DIO'!E342+'[1]POSEBNI DIO'!E348+'[1]POSEBNI DIO'!E354+'[1]POSEBNI DIO'!E357+'[1]POSEBNI DIO'!E363+'[1]POSEBNI DIO'!E368+'[1]POSEBNI DIO'!E371+'[1]POSEBNI DIO'!E376+'[1]POSEBNI DIO'!E381</f>
        <v>94490.59</v>
      </c>
      <c r="G33" s="16">
        <f>'[1]POSEBNI DIO'!F342+'[1]POSEBNI DIO'!F348+'[1]POSEBNI DIO'!F354+'[1]POSEBNI DIO'!F357+'[1]POSEBNI DIO'!F363+'[1]POSEBNI DIO'!F368+'[1]POSEBNI DIO'!F371+'[1]POSEBNI DIO'!F376+'[1]POSEBNI DIO'!F381</f>
        <v>94490.59</v>
      </c>
      <c r="H33" s="16">
        <f>'[1]POSEBNI DIO'!G342+'[1]POSEBNI DIO'!G348+'[1]POSEBNI DIO'!G354+'[1]POSEBNI DIO'!G357+'[1]POSEBNI DIO'!G363+'[1]POSEBNI DIO'!G368+'[1]POSEBNI DIO'!G371+'[1]POSEBNI DIO'!G376+'[1]POSEBNI DIO'!G381</f>
        <v>94490.59</v>
      </c>
    </row>
    <row r="34" spans="1:8" ht="15">
      <c r="A34" s="17"/>
      <c r="B34" s="17">
        <v>38</v>
      </c>
      <c r="C34" s="24" t="s">
        <v>33</v>
      </c>
      <c r="D34" s="16">
        <f>'[1]POSEBNI DIO'!C55+'[1]POSEBNI DIO'!C58+'[1]POSEBNI DIO'!C63+'[1]POSEBNI DIO'!C68+'[1]POSEBNI DIO'!C73+'[1]POSEBNI DIO'!C78+'[1]POSEBNI DIO'!C83+'[1]POSEBNI DIO'!C290+'[1]POSEBNI DIO'!C295+'[1]POSEBNI DIO'!C300+'[1]POSEBNI DIO'!C305+'[1]POSEBNI DIO'!C311+'[1]POSEBNI DIO'!C315+'[1]POSEBNI DIO'!C320+'[1]POSEBNI DIO'!C343</f>
        <v>43425.98</v>
      </c>
      <c r="E34" s="16">
        <f>'[1]POSEBNI DIO'!D55+'[1]POSEBNI DIO'!D58+'[1]POSEBNI DIO'!D63+'[1]POSEBNI DIO'!D68+'[1]POSEBNI DIO'!D73+'[1]POSEBNI DIO'!D78+'[1]POSEBNI DIO'!D83+'[1]POSEBNI DIO'!D290+'[1]POSEBNI DIO'!D295+'[1]POSEBNI DIO'!D300+'[1]POSEBNI DIO'!D305+'[1]POSEBNI DIO'!D311+'[1]POSEBNI DIO'!D315+'[1]POSEBNI DIO'!D320+'[1]POSEBNI DIO'!D343</f>
        <v>36697.85</v>
      </c>
      <c r="F34" s="16">
        <f>'[1]POSEBNI DIO'!E55+'[1]POSEBNI DIO'!E58+'[1]POSEBNI DIO'!E63+'[1]POSEBNI DIO'!E68+'[1]POSEBNI DIO'!E73+'[1]POSEBNI DIO'!E78+'[1]POSEBNI DIO'!E83+'[1]POSEBNI DIO'!E290+'[1]POSEBNI DIO'!E295+'[1]POSEBNI DIO'!E300+'[1]POSEBNI DIO'!E305+'[1]POSEBNI DIO'!E311+'[1]POSEBNI DIO'!E315+'[1]POSEBNI DIO'!E320+'[1]POSEBNI DIO'!E343</f>
        <v>100200</v>
      </c>
      <c r="G34" s="16">
        <f>'[1]POSEBNI DIO'!F55+'[1]POSEBNI DIO'!F58+'[1]POSEBNI DIO'!F63+'[1]POSEBNI DIO'!F68+'[1]POSEBNI DIO'!F73+'[1]POSEBNI DIO'!F78+'[1]POSEBNI DIO'!F83+'[1]POSEBNI DIO'!F290+'[1]POSEBNI DIO'!F295+'[1]POSEBNI DIO'!F300+'[1]POSEBNI DIO'!F305+'[1]POSEBNI DIO'!F311+'[1]POSEBNI DIO'!F315+'[1]POSEBNI DIO'!F320+'[1]POSEBNI DIO'!F343</f>
        <v>57700</v>
      </c>
      <c r="H34" s="16">
        <f>'[1]POSEBNI DIO'!G55+'[1]POSEBNI DIO'!G58+'[1]POSEBNI DIO'!G63+'[1]POSEBNI DIO'!G68+'[1]POSEBNI DIO'!G73+'[1]POSEBNI DIO'!G78+'[1]POSEBNI DIO'!G83+'[1]POSEBNI DIO'!G290+'[1]POSEBNI DIO'!G295+'[1]POSEBNI DIO'!G300+'[1]POSEBNI DIO'!G305+'[1]POSEBNI DIO'!G311+'[1]POSEBNI DIO'!G315+'[1]POSEBNI DIO'!G320+'[1]POSEBNI DIO'!G343</f>
        <v>64000</v>
      </c>
    </row>
    <row r="35" spans="1:8" ht="25.5">
      <c r="A35" s="18">
        <v>4</v>
      </c>
      <c r="B35" s="19"/>
      <c r="C35" s="20" t="s">
        <v>34</v>
      </c>
      <c r="D35" s="14">
        <f>SUM(D36:D37)</f>
        <v>347010.43000000005</v>
      </c>
      <c r="E35" s="14">
        <f>SUM(E36:E37)</f>
        <v>329063.43000000005</v>
      </c>
      <c r="F35" s="14">
        <f>SUM(F36:F37)</f>
        <v>467100</v>
      </c>
      <c r="G35" s="14">
        <f>SUM(G36:G37)</f>
        <v>265000</v>
      </c>
      <c r="H35" s="14">
        <f>SUM(H36:H37)</f>
        <v>310000</v>
      </c>
    </row>
    <row r="36" spans="1:8" ht="38.25">
      <c r="A36" s="15"/>
      <c r="B36" s="15">
        <v>41</v>
      </c>
      <c r="C36" s="21" t="s">
        <v>35</v>
      </c>
      <c r="D36" s="16">
        <f>'[1]POSEBNI DIO'!C174</f>
        <v>0</v>
      </c>
      <c r="E36" s="16">
        <f>'[1]POSEBNI DIO'!D174</f>
        <v>26544.56</v>
      </c>
      <c r="F36" s="16">
        <f>'[1]POSEBNI DIO'!E174</f>
        <v>0</v>
      </c>
      <c r="G36" s="16">
        <f>'[1]POSEBNI DIO'!F174</f>
        <v>0</v>
      </c>
      <c r="H36" s="16">
        <f>'[1]POSEBNI DIO'!G174</f>
        <v>0</v>
      </c>
    </row>
    <row r="37" spans="1:8" ht="38.25">
      <c r="A37" s="17"/>
      <c r="B37" s="17">
        <v>42</v>
      </c>
      <c r="C37" s="21" t="s">
        <v>35</v>
      </c>
      <c r="D37" s="16">
        <f>'[1]POSEBNI DIO'!C49+'[1]POSEBNI DIO'!C85+'[1]POSEBNI DIO'!C93+'[1]POSEBNI DIO'!C98+'[1]POSEBNI DIO'!C101+'[1]POSEBNI DIO'!C116+'[1]POSEBNI DIO'!C126+'[1]POSEBNI DIO'!C145+'[1]POSEBNI DIO'!C152+'[1]POSEBNI DIO'!C155+'[1]POSEBNI DIO'!C163+'[1]POSEBNI DIO'!C166+'[1]POSEBNI DIO'!C175+'[1]POSEBNI DIO'!C182+'[1]POSEBNI DIO'!C185+'[1]POSEBNI DIO'!C190+'[1]POSEBNI DIO'!C193+'[1]POSEBNI DIO'!C198+'[1]POSEBNI DIO'!C201+'[1]POSEBNI DIO'!C212+'[1]POSEBNI DIO'!C215+'[1]POSEBNI DIO'!C218+'[1]POSEBNI DIO'!C223+'[1]POSEBNI DIO'!C228+'[1]POSEBNI DIO'!C236+'[1]POSEBNI DIO'!C241+'[1]POSEBNI DIO'!C278+'[1]POSEBNI DIO'!C283+'[1]POSEBNI DIO'!C325+'[1]POSEBNI DIO'!C328+'[1]POSEBNI DIO'!C333+'[1]POSEBNI DIO'!C336</f>
        <v>347010.43000000005</v>
      </c>
      <c r="E37" s="16">
        <f>'[1]POSEBNI DIO'!D49+'[1]POSEBNI DIO'!D85+'[1]POSEBNI DIO'!D93+'[1]POSEBNI DIO'!D98+'[1]POSEBNI DIO'!D101+'[1]POSEBNI DIO'!D116+'[1]POSEBNI DIO'!D126+'[1]POSEBNI DIO'!D145+'[1]POSEBNI DIO'!D152+'[1]POSEBNI DIO'!D155+'[1]POSEBNI DIO'!D163+'[1]POSEBNI DIO'!D166+'[1]POSEBNI DIO'!D175+'[1]POSEBNI DIO'!D182+'[1]POSEBNI DIO'!D185+'[1]POSEBNI DIO'!D190+'[1]POSEBNI DIO'!D193+'[1]POSEBNI DIO'!D198+'[1]POSEBNI DIO'!D201+'[1]POSEBNI DIO'!D212+'[1]POSEBNI DIO'!D215+'[1]POSEBNI DIO'!D218+'[1]POSEBNI DIO'!D223+'[1]POSEBNI DIO'!D228+'[1]POSEBNI DIO'!D236+'[1]POSEBNI DIO'!D241+'[1]POSEBNI DIO'!D278+'[1]POSEBNI DIO'!D283+'[1]POSEBNI DIO'!D325+'[1]POSEBNI DIO'!D328+'[1]POSEBNI DIO'!D333+'[1]POSEBNI DIO'!D336</f>
        <v>302518.87000000005</v>
      </c>
      <c r="F37" s="16">
        <f>'[1]POSEBNI DIO'!E49+'[1]POSEBNI DIO'!E85+'[1]POSEBNI DIO'!E93+'[1]POSEBNI DIO'!E98+'[1]POSEBNI DIO'!E101+'[1]POSEBNI DIO'!E116+'[1]POSEBNI DIO'!E126+'[1]POSEBNI DIO'!E145+'[1]POSEBNI DIO'!E152+'[1]POSEBNI DIO'!E155+'[1]POSEBNI DIO'!E163+'[1]POSEBNI DIO'!E166+'[1]POSEBNI DIO'!E175+'[1]POSEBNI DIO'!E182+'[1]POSEBNI DIO'!E185+'[1]POSEBNI DIO'!E190+'[1]POSEBNI DIO'!E193+'[1]POSEBNI DIO'!E198+'[1]POSEBNI DIO'!E201+'[1]POSEBNI DIO'!E212+'[1]POSEBNI DIO'!E215+'[1]POSEBNI DIO'!E218+'[1]POSEBNI DIO'!E223+'[1]POSEBNI DIO'!E228+'[1]POSEBNI DIO'!E236+'[1]POSEBNI DIO'!E241+'[1]POSEBNI DIO'!E278+'[1]POSEBNI DIO'!E283+'[1]POSEBNI DIO'!E325+'[1]POSEBNI DIO'!E328+'[1]POSEBNI DIO'!E333+'[1]POSEBNI DIO'!E336</f>
        <v>467100</v>
      </c>
      <c r="G37" s="16">
        <f>'[1]POSEBNI DIO'!F49+'[1]POSEBNI DIO'!F85+'[1]POSEBNI DIO'!F93+'[1]POSEBNI DIO'!F98+'[1]POSEBNI DIO'!F101+'[1]POSEBNI DIO'!F116+'[1]POSEBNI DIO'!F126+'[1]POSEBNI DIO'!F145+'[1]POSEBNI DIO'!F152+'[1]POSEBNI DIO'!F155+'[1]POSEBNI DIO'!F163+'[1]POSEBNI DIO'!F166+'[1]POSEBNI DIO'!F175+'[1]POSEBNI DIO'!F182+'[1]POSEBNI DIO'!F185+'[1]POSEBNI DIO'!F190+'[1]POSEBNI DIO'!F193+'[1]POSEBNI DIO'!F198+'[1]POSEBNI DIO'!F201+'[1]POSEBNI DIO'!F212+'[1]POSEBNI DIO'!F215+'[1]POSEBNI DIO'!F218+'[1]POSEBNI DIO'!F223+'[1]POSEBNI DIO'!F228+'[1]POSEBNI DIO'!F236+'[1]POSEBNI DIO'!F241+'[1]POSEBNI DIO'!F278+'[1]POSEBNI DIO'!F283+'[1]POSEBNI DIO'!F325+'[1]POSEBNI DIO'!F328+'[1]POSEBNI DIO'!F333+'[1]POSEBNI DIO'!F336</f>
        <v>265000</v>
      </c>
      <c r="H37" s="16">
        <f>'[1]POSEBNI DIO'!G49+'[1]POSEBNI DIO'!G85+'[1]POSEBNI DIO'!G93+'[1]POSEBNI DIO'!G98+'[1]POSEBNI DIO'!G101+'[1]POSEBNI DIO'!G116+'[1]POSEBNI DIO'!G126+'[1]POSEBNI DIO'!G145+'[1]POSEBNI DIO'!G152+'[1]POSEBNI DIO'!G155+'[1]POSEBNI DIO'!G163+'[1]POSEBNI DIO'!G166+'[1]POSEBNI DIO'!G175+'[1]POSEBNI DIO'!G182+'[1]POSEBNI DIO'!G185+'[1]POSEBNI DIO'!G190+'[1]POSEBNI DIO'!G193+'[1]POSEBNI DIO'!G198+'[1]POSEBNI DIO'!G201+'[1]POSEBNI DIO'!G212+'[1]POSEBNI DIO'!G215+'[1]POSEBNI DIO'!G218+'[1]POSEBNI DIO'!G223+'[1]POSEBNI DIO'!G228+'[1]POSEBNI DIO'!G236+'[1]POSEBNI DIO'!G241+'[1]POSEBNI DIO'!G278+'[1]POSEBNI DIO'!G283+'[1]POSEBNI DIO'!G325+'[1]POSEBNI DIO'!G328+'[1]POSEBNI DIO'!G333+'[1]POSEBNI DIO'!G336</f>
        <v>310000</v>
      </c>
    </row>
    <row r="39" spans="4:8" ht="15">
      <c r="D39" s="25"/>
      <c r="E39" s="25"/>
      <c r="F39" s="25"/>
      <c r="G39" s="25"/>
      <c r="H39" s="25"/>
    </row>
  </sheetData>
  <sheetProtection/>
  <mergeCells count="5">
    <mergeCell ref="A1:H1"/>
    <mergeCell ref="A3:H3"/>
    <mergeCell ref="A5:H5"/>
    <mergeCell ref="A7:H7"/>
    <mergeCell ref="A23:H2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</dc:creator>
  <cp:keywords/>
  <dc:description/>
  <cp:lastModifiedBy>trist</cp:lastModifiedBy>
  <dcterms:created xsi:type="dcterms:W3CDTF">2023-11-21T13:23:18Z</dcterms:created>
  <dcterms:modified xsi:type="dcterms:W3CDTF">2023-11-21T13:23:43Z</dcterms:modified>
  <cp:category/>
  <cp:version/>
  <cp:contentType/>
  <cp:contentStatus/>
</cp:coreProperties>
</file>